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3/2T2023/CELSIA 2T23/Documentos finales/"/>
    </mc:Choice>
  </mc:AlternateContent>
  <xr:revisionPtr revIDLastSave="3" documentId="8_{99CCC5E5-4885-491D-BAF1-EFB0219D560A}" xr6:coauthVersionLast="47" xr6:coauthVersionMax="47" xr10:uidLastSave="{B03A62F4-DC7F-4974-95AC-F7585C62E381}"/>
  <bookViews>
    <workbookView xWindow="-110" yWindow="-110" windowWidth="19420" windowHeight="10420" xr2:uid="{370A4DFC-F87B-4C3E-B565-FB84BA365312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[1]EXTRA!$B$12:$B$31</definedName>
    <definedName name="__123Graph_ACAPTACIO" hidden="1">[2]COMPENSACIONES!#REF!</definedName>
    <definedName name="__123Graph_ACAPTUEN" hidden="1">[2]COMPENSACIONES!#REF!</definedName>
    <definedName name="__123Graph_B" hidden="1">[1]EXTRA!$C$12:$C$31</definedName>
    <definedName name="__123Graph_BCAPTUEN" hidden="1">[2]COMPENSACIONES!#REF!</definedName>
    <definedName name="__123Graph_C" hidden="1">[1]EXTRA!$D$12:$D$31</definedName>
    <definedName name="__123Graph_CCAPTUEN" hidden="1">[2]COMPENSACIONES!#REF!</definedName>
    <definedName name="__123Graph_D" hidden="1">[1]EXTRA!$E$12:$E$31</definedName>
    <definedName name="__123Graph_DCAPTUEN" hidden="1">[2]COMPENSACIONES!#REF!</definedName>
    <definedName name="__123Graph_E" hidden="1">[1]EXTRA!$F$12:$F$31</definedName>
    <definedName name="__123Graph_F" hidden="1">[1]EXTRA!$G$12:$G$31</definedName>
    <definedName name="__123Graph_X" hidden="1">'[1]Sdo.Empres.Grupo.'!$A$6:$A$58</definedName>
    <definedName name="__123Graph_XCAPTACIO" hidden="1">[2]COMPENSACIONES!#REF!</definedName>
    <definedName name="__123Graph_XCAPTUEN" hidden="1">[2]COMPENSACIONES!#REF!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[3]Hoja1!#REF!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[4]INVERGPO!$AF$24:$AF$103</definedName>
    <definedName name="_Key2" hidden="1">[4]INVERGPO!$AF$7:$AF$11</definedName>
    <definedName name="_Key54" hidden="1">[4]INVERGPO!$AF$24:$AF$103</definedName>
    <definedName name="_Key55" hidden="1">[4]INVERGPO!$AF$7:$AF$11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[4]INVERGPO!$B$24:$AF$103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[5]BOGOTA!#REF!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[4]INVERGPO!$B$24:$AF$103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'[6]ACCION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[7]Links!A1</definedName>
    <definedName name="AS2ReportLS" hidden="1">1</definedName>
    <definedName name="AS2StaticLS" hidden="1">[7]Lead!A1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'[6]ACCION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[8]Hoja1!#REF!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[7]PPC1!$F:$F</definedName>
    <definedName name="XREF_COLUMN_2" hidden="1">[7]Lead!$L:$L</definedName>
    <definedName name="XREF_COLUMN_3" hidden="1">[7]PPC2!$F:$F</definedName>
    <definedName name="XREF_COLUMN_4" hidden="1">[7]Lead!$Q:$Q</definedName>
    <definedName name="XRefActiveRow" hidden="1">[7]XREF!$A$6</definedName>
    <definedName name="XRefColumnsCount" hidden="1">4</definedName>
    <definedName name="XRefCopy1" hidden="1">[7]PPC1!$E$27983</definedName>
    <definedName name="XRefCopy1Row" hidden="1">[7]XREF!$2:$2</definedName>
    <definedName name="XRefCopy2" hidden="1">[7]Lead!$P$39</definedName>
    <definedName name="XRefCopy3" hidden="1">[7]PPC2!$E$56</definedName>
    <definedName name="XRefCopy3Row" hidden="1">[7]XREF!$4:$4</definedName>
    <definedName name="XRefCopyRangeCount" hidden="1">3</definedName>
    <definedName name="XRefPaste1" hidden="1">[7]Lead!$K$16</definedName>
    <definedName name="XRefPaste1Row" hidden="1">[7]XREF!$3:$3</definedName>
    <definedName name="XRefPaste2" hidden="1">[7]Lead!$P$39</definedName>
    <definedName name="XRefPaste2Row" hidden="1">[7]XREF!$5:$5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6" i="1" l="1"/>
  <c r="AB36" i="1"/>
  <c r="AA36" i="1"/>
  <c r="Z36" i="1"/>
  <c r="Y36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F36" i="1"/>
  <c r="E36" i="1"/>
  <c r="AC22" i="1"/>
  <c r="AB22" i="1"/>
  <c r="AA22" i="1"/>
  <c r="Z22" i="1"/>
  <c r="Y22" i="1"/>
  <c r="X22" i="1"/>
  <c r="W22" i="1"/>
  <c r="U22" i="1"/>
  <c r="T22" i="1"/>
  <c r="S22" i="1"/>
  <c r="R22" i="1"/>
  <c r="Q22" i="1"/>
  <c r="P22" i="1"/>
  <c r="O22" i="1"/>
  <c r="N22" i="1"/>
  <c r="M22" i="1"/>
  <c r="L22" i="1"/>
  <c r="K22" i="1"/>
  <c r="F22" i="1"/>
  <c r="E22" i="1"/>
  <c r="AC14" i="1"/>
  <c r="AB14" i="1"/>
  <c r="AA14" i="1"/>
  <c r="AC12" i="1"/>
  <c r="AB12" i="1"/>
  <c r="AA12" i="1"/>
  <c r="Z12" i="1"/>
  <c r="U12" i="1"/>
  <c r="Q12" i="1"/>
  <c r="Z11" i="1"/>
  <c r="Q11" i="1"/>
  <c r="J11" i="1"/>
  <c r="I11" i="1"/>
  <c r="J10" i="1"/>
  <c r="I10" i="1"/>
  <c r="J9" i="1"/>
  <c r="I9" i="1"/>
  <c r="J8" i="1"/>
  <c r="I8" i="1"/>
  <c r="J7" i="1"/>
  <c r="I7" i="1"/>
  <c r="J6" i="1"/>
  <c r="I6" i="1"/>
</calcChain>
</file>

<file path=xl/sharedStrings.xml><?xml version="1.0" encoding="utf-8"?>
<sst xmlns="http://schemas.openxmlformats.org/spreadsheetml/2006/main" count="397" uniqueCount="93">
  <si>
    <t>ESG</t>
  </si>
  <si>
    <t>Trimestres -&gt;</t>
  </si>
  <si>
    <t>Años -&gt;</t>
  </si>
  <si>
    <t>Indicadores consultados por el público inversionista</t>
  </si>
  <si>
    <t>Unidad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</si>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</sst>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5" fillId="0" borderId="0" xfId="2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6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9" fillId="3" borderId="2" xfId="1" quotePrefix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9" fillId="3" borderId="2" xfId="1" quotePrefix="1" applyNumberFormat="1" applyFont="1" applyFill="1" applyBorder="1" applyAlignment="1">
      <alignment horizontal="center" vertical="center"/>
    </xf>
    <xf numFmtId="41" fontId="8" fillId="0" borderId="0" xfId="2" applyFont="1" applyBorder="1" applyAlignment="1">
      <alignment horizontal="center" vertical="center" wrapText="1"/>
    </xf>
    <xf numFmtId="41" fontId="8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4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4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41" fontId="4" fillId="0" borderId="0" xfId="0" applyNumberFormat="1" applyFont="1" applyAlignment="1">
      <alignment vertical="center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9" fontId="5" fillId="0" borderId="0" xfId="2" applyNumberFormat="1" applyFont="1" applyAlignment="1">
      <alignment horizontal="right" vertical="center" wrapText="1"/>
    </xf>
    <xf numFmtId="9" fontId="4" fillId="0" borderId="0" xfId="2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0" fontId="4" fillId="4" borderId="0" xfId="0" applyFont="1" applyFill="1" applyAlignment="1">
      <alignment vertical="center" wrapText="1"/>
    </xf>
    <xf numFmtId="41" fontId="5" fillId="0" borderId="0" xfId="2" applyFont="1" applyAlignment="1">
      <alignment horizontal="right"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5" fillId="0" borderId="1" xfId="2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1" fillId="0" borderId="0" xfId="4" applyFont="1"/>
    <xf numFmtId="166" fontId="4" fillId="4" borderId="0" xfId="3" applyNumberFormat="1" applyFont="1" applyFill="1" applyAlignment="1">
      <alignment horizontal="right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7F45A92E-F2D5-465F-AAF9-EBC1BDF3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33130"/>
          <a:ext cx="698500" cy="518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7F88-675C-4B0B-B544-9D552647EB4C}">
  <dimension ref="B1:AE59"/>
  <sheetViews>
    <sheetView showGridLines="0" tabSelected="1" zoomScaleNormal="100" workbookViewId="0">
      <pane xSplit="3" ySplit="3" topLeftCell="D7" activePane="bottomRight" state="frozen"/>
      <selection pane="topRight" activeCell="D1" sqref="D1"/>
      <selection pane="bottomLeft" activeCell="A3" sqref="A3"/>
      <selection pane="bottomRight" activeCell="F17" sqref="F17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3.7265625" style="3" customWidth="1"/>
    <col min="5" max="10" width="11.453125" style="3" customWidth="1"/>
    <col min="11" max="11" width="11.453125" style="4" hidden="1" customWidth="1" outlineLevel="1"/>
    <col min="12" max="21" width="11.453125" style="5" hidden="1" customWidth="1" outlineLevel="1"/>
    <col min="22" max="22" width="3" style="6" customWidth="1" collapsed="1"/>
    <col min="23" max="23" width="11.81640625" style="7" customWidth="1"/>
    <col min="24" max="24" width="11.81640625" style="8" customWidth="1"/>
    <col min="25" max="29" width="11.81640625" style="8" hidden="1" customWidth="1" outlineLevel="1"/>
    <col min="30" max="30" width="2.1796875" style="3" customWidth="1" collapsed="1"/>
    <col min="31" max="31" width="11.453125" style="6"/>
    <col min="32" max="16384" width="11.453125" style="3"/>
  </cols>
  <sheetData>
    <row r="1" spans="2:31" ht="12" customHeight="1" x14ac:dyDescent="0.35">
      <c r="B1" s="1"/>
    </row>
    <row r="2" spans="2:31" ht="13.5" customHeight="1" x14ac:dyDescent="0.35">
      <c r="B2" s="9" t="s">
        <v>0</v>
      </c>
      <c r="D2" s="10" t="s">
        <v>1</v>
      </c>
      <c r="E2" s="10"/>
      <c r="F2" s="10"/>
      <c r="G2" s="10"/>
      <c r="H2" s="10"/>
      <c r="I2" s="10"/>
      <c r="J2" s="10"/>
      <c r="V2" s="10" t="s">
        <v>2</v>
      </c>
    </row>
    <row r="3" spans="2:31" s="20" customFormat="1" ht="16.5" customHeight="1" thickBot="1" x14ac:dyDescent="0.4">
      <c r="B3" s="11" t="s">
        <v>3</v>
      </c>
      <c r="C3" s="12" t="s">
        <v>4</v>
      </c>
      <c r="D3" s="13"/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5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6" t="s">
        <v>16</v>
      </c>
      <c r="Q3" s="16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6"/>
      <c r="W3" s="17">
        <v>2022</v>
      </c>
      <c r="X3" s="17">
        <v>2021</v>
      </c>
      <c r="Y3" s="18">
        <v>2020</v>
      </c>
      <c r="Z3" s="19">
        <v>2019</v>
      </c>
      <c r="AA3" s="19">
        <v>2018</v>
      </c>
      <c r="AB3" s="19">
        <v>2017</v>
      </c>
      <c r="AC3" s="19">
        <v>2016</v>
      </c>
      <c r="AE3" s="21"/>
    </row>
    <row r="4" spans="2:31" s="20" customFormat="1" ht="12" customHeight="1" thickTop="1" x14ac:dyDescent="0.35">
      <c r="B4" s="13" t="s">
        <v>22</v>
      </c>
      <c r="C4" s="12"/>
      <c r="D4" s="13"/>
      <c r="E4" s="13"/>
      <c r="F4" s="13"/>
      <c r="G4" s="13"/>
      <c r="H4" s="13"/>
      <c r="I4" s="13"/>
      <c r="J4" s="13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6"/>
      <c r="W4" s="19"/>
      <c r="X4" s="19"/>
      <c r="Y4" s="19"/>
      <c r="Z4" s="19"/>
      <c r="AA4" s="19"/>
      <c r="AB4" s="19"/>
      <c r="AC4" s="19"/>
      <c r="AE4" s="21"/>
    </row>
    <row r="5" spans="2:31" s="24" customFormat="1" ht="12" customHeight="1" x14ac:dyDescent="0.2">
      <c r="B5" s="22" t="s">
        <v>23</v>
      </c>
      <c r="C5" s="23" t="s">
        <v>24</v>
      </c>
      <c r="E5" s="24">
        <v>1318.8999999999999</v>
      </c>
      <c r="F5" s="24">
        <v>1763.5226472099998</v>
      </c>
      <c r="G5" s="24">
        <v>1762.5990000000002</v>
      </c>
      <c r="H5" s="24">
        <v>1402</v>
      </c>
      <c r="I5" s="24">
        <v>1549</v>
      </c>
      <c r="J5" s="24">
        <v>1644</v>
      </c>
      <c r="K5" s="25">
        <v>1614</v>
      </c>
      <c r="L5" s="26">
        <v>1243.4487632710986</v>
      </c>
      <c r="M5" s="26">
        <v>1365.9261007051471</v>
      </c>
      <c r="N5" s="26">
        <v>1418.7351239809464</v>
      </c>
      <c r="O5" s="26">
        <v>1193.8032203929333</v>
      </c>
      <c r="P5" s="26">
        <v>1181.0485842902795</v>
      </c>
      <c r="Q5" s="26">
        <v>978.27871040035711</v>
      </c>
      <c r="R5" s="26">
        <v>1194.5430880316972</v>
      </c>
      <c r="S5" s="26">
        <v>1335.918007928017</v>
      </c>
      <c r="T5" s="26">
        <v>1266.9347970477379</v>
      </c>
      <c r="U5" s="26">
        <v>1527.976106661122</v>
      </c>
      <c r="V5" s="6"/>
      <c r="W5" s="27">
        <v>6357.5990000000002</v>
      </c>
      <c r="X5" s="27">
        <v>5669.86</v>
      </c>
      <c r="Y5" s="27">
        <v>4548.08</v>
      </c>
      <c r="Z5" s="27">
        <v>5625</v>
      </c>
      <c r="AA5" s="27">
        <v>6516</v>
      </c>
      <c r="AB5" s="27">
        <v>6317</v>
      </c>
      <c r="AC5" s="27">
        <v>7125.1159193589492</v>
      </c>
      <c r="AE5" s="28"/>
    </row>
    <row r="6" spans="2:31" s="31" customFormat="1" ht="12" customHeight="1" x14ac:dyDescent="0.2">
      <c r="B6" s="29" t="s">
        <v>25</v>
      </c>
      <c r="C6" s="30" t="s">
        <v>26</v>
      </c>
      <c r="E6" s="32">
        <v>2.7295473500644478E-2</v>
      </c>
      <c r="F6" s="32">
        <v>3.7963788049968611E-2</v>
      </c>
      <c r="G6" s="33">
        <v>2.2126416728932671E-2</v>
      </c>
      <c r="H6" s="33">
        <v>1.7118402282453638E-2</v>
      </c>
      <c r="I6" s="33">
        <f>27/I5</f>
        <v>1.7430600387346677E-2</v>
      </c>
      <c r="J6" s="33">
        <f>(76)/J5</f>
        <v>4.6228710462287104E-2</v>
      </c>
      <c r="K6" s="33">
        <v>2.7829385637482815E-2</v>
      </c>
      <c r="L6" s="34">
        <v>2.3691032079439459E-2</v>
      </c>
      <c r="M6" s="34">
        <v>3.0363272679325041E-2</v>
      </c>
      <c r="N6" s="34">
        <v>5.1687894209761484E-2</v>
      </c>
      <c r="O6" s="34">
        <v>2.8259275208602625E-2</v>
      </c>
      <c r="P6" s="34">
        <v>1.876362640672562E-2</v>
      </c>
      <c r="Q6" s="34">
        <v>3.5316822805906367E-2</v>
      </c>
      <c r="R6" s="34">
        <v>6.5748388841638805E-2</v>
      </c>
      <c r="S6" s="34">
        <v>3.4415398046252946E-2</v>
      </c>
      <c r="T6" s="34">
        <v>3.37432203295851E-2</v>
      </c>
      <c r="U6" s="34">
        <v>2.6636125156063319E-2</v>
      </c>
      <c r="V6" s="35"/>
      <c r="W6" s="36">
        <v>2.6110000000000001E-2</v>
      </c>
      <c r="X6" s="36">
        <v>3.3279999999999997E-2</v>
      </c>
      <c r="Y6" s="36">
        <v>3.7224499129302917E-2</v>
      </c>
      <c r="Z6" s="36">
        <v>3.8008188403168379E-2</v>
      </c>
      <c r="AA6" s="36">
        <v>3.3894079490990867E-2</v>
      </c>
      <c r="AB6" s="36">
        <v>2.5899869342677129E-2</v>
      </c>
      <c r="AC6" s="36">
        <v>2.7827368533407486E-2</v>
      </c>
      <c r="AD6" s="37"/>
      <c r="AE6" s="35"/>
    </row>
    <row r="7" spans="2:31" s="31" customFormat="1" ht="12" customHeight="1" x14ac:dyDescent="0.2">
      <c r="B7" s="29" t="s">
        <v>27</v>
      </c>
      <c r="C7" s="30" t="s">
        <v>26</v>
      </c>
      <c r="E7" s="85">
        <v>5.8078701948593499E-2</v>
      </c>
      <c r="F7" s="32">
        <v>2.3E-2</v>
      </c>
      <c r="G7" s="33">
        <v>6.2464576457832995E-2</v>
      </c>
      <c r="H7" s="33">
        <v>1.2838801711840228E-2</v>
      </c>
      <c r="I7" s="33">
        <f>10/I5</f>
        <v>6.4557779212395094E-3</v>
      </c>
      <c r="J7" s="33">
        <f>13/J5</f>
        <v>7.9075425790754265E-3</v>
      </c>
      <c r="K7" s="33">
        <v>1.5793839742884529E-2</v>
      </c>
      <c r="L7" s="34">
        <v>1.7117815250630785E-2</v>
      </c>
      <c r="M7" s="34">
        <v>1.2053374638276987E-2</v>
      </c>
      <c r="N7" s="34">
        <v>1.3816335443220655E-2</v>
      </c>
      <c r="O7" s="34">
        <v>1.2419576764183909E-2</v>
      </c>
      <c r="P7" s="34">
        <v>9.9717640575109501E-3</v>
      </c>
      <c r="Q7" s="34">
        <v>1.1351612970760962E-2</v>
      </c>
      <c r="R7" s="34">
        <v>1.0657166486121932E-2</v>
      </c>
      <c r="S7" s="34">
        <v>6.2415287558944873E-3</v>
      </c>
      <c r="T7" s="34">
        <v>6.3806676901111284E-3</v>
      </c>
      <c r="U7" s="34">
        <v>5.0343165553870918E-3</v>
      </c>
      <c r="V7" s="35"/>
      <c r="W7" s="36">
        <v>2.3769999999999999E-2</v>
      </c>
      <c r="X7" s="36">
        <v>1.8884416899182698E-2</v>
      </c>
      <c r="Y7" s="36">
        <v>1.3999533869237128E-2</v>
      </c>
      <c r="Z7" s="36">
        <v>6.1254702308539072E-3</v>
      </c>
      <c r="AA7" s="36">
        <v>1.8831641596072787E-3</v>
      </c>
      <c r="AB7" s="36">
        <v>8.5291024534542997E-4</v>
      </c>
      <c r="AC7" s="36">
        <v>0</v>
      </c>
      <c r="AD7" s="37"/>
      <c r="AE7" s="35"/>
    </row>
    <row r="8" spans="2:31" s="31" customFormat="1" ht="12" customHeight="1" x14ac:dyDescent="0.2">
      <c r="B8" s="29" t="s">
        <v>28</v>
      </c>
      <c r="C8" s="30" t="s">
        <v>26</v>
      </c>
      <c r="E8" s="85"/>
      <c r="F8" s="32">
        <v>8.9999999999999993E-3</v>
      </c>
      <c r="G8" s="33">
        <v>3.5152068054049732E-2</v>
      </c>
      <c r="H8" s="33">
        <v>7.8459343794579171E-3</v>
      </c>
      <c r="I8" s="33">
        <f>11/I5</f>
        <v>7.1013557133634605E-3</v>
      </c>
      <c r="J8" s="33">
        <f>(12)/J5</f>
        <v>7.2992700729927005E-3</v>
      </c>
      <c r="K8" s="33">
        <v>9.5183290698226397E-3</v>
      </c>
      <c r="L8" s="34">
        <v>1.2646230941264977E-2</v>
      </c>
      <c r="M8" s="34">
        <v>9.0557839666755621E-3</v>
      </c>
      <c r="N8" s="34">
        <v>1.6341561482591319E-2</v>
      </c>
      <c r="O8" s="34">
        <v>8.5440235575641905E-3</v>
      </c>
      <c r="P8" s="34">
        <v>7.0711238516768119E-3</v>
      </c>
      <c r="Q8" s="34">
        <v>7.9112589904874499E-3</v>
      </c>
      <c r="R8" s="34">
        <v>5.432887853120935E-3</v>
      </c>
      <c r="S8" s="34">
        <v>3.9298757629293024E-3</v>
      </c>
      <c r="T8" s="34">
        <v>3.7699697127808358E-3</v>
      </c>
      <c r="U8" s="34">
        <v>2.5868568068509118E-3</v>
      </c>
      <c r="V8" s="38"/>
      <c r="W8" s="36">
        <v>1.5089999999999999E-2</v>
      </c>
      <c r="X8" s="36">
        <v>8.1455831008173177E-3</v>
      </c>
      <c r="Y8" s="36">
        <v>4.3145679055777387E-3</v>
      </c>
      <c r="Z8" s="36">
        <v>3.3750407639448654E-3</v>
      </c>
      <c r="AA8" s="36">
        <v>1.25179364670612E-3</v>
      </c>
      <c r="AB8" s="36">
        <v>0</v>
      </c>
      <c r="AC8" s="36">
        <v>0</v>
      </c>
      <c r="AD8" s="37"/>
      <c r="AE8" s="35"/>
    </row>
    <row r="9" spans="2:31" ht="12" customHeight="1" x14ac:dyDescent="0.2">
      <c r="B9" s="39" t="s">
        <v>29</v>
      </c>
      <c r="C9" s="40" t="s">
        <v>26</v>
      </c>
      <c r="E9" s="41">
        <v>0.75161119114413533</v>
      </c>
      <c r="F9" s="41">
        <v>0.72363611696676811</v>
      </c>
      <c r="G9" s="42">
        <v>0.79320367253130197</v>
      </c>
      <c r="H9" s="42">
        <v>0.94293865905848784</v>
      </c>
      <c r="I9" s="42">
        <f>1488/I5</f>
        <v>0.96061975468043903</v>
      </c>
      <c r="J9" s="42">
        <f>(1419+47)/J5</f>
        <v>0.8917274939172749</v>
      </c>
      <c r="K9" s="42">
        <v>0.92494748700675855</v>
      </c>
      <c r="L9" s="43">
        <v>0.93550894448582267</v>
      </c>
      <c r="M9" s="43">
        <v>0.94138507673840122</v>
      </c>
      <c r="N9" s="43">
        <v>0.90905962854425026</v>
      </c>
      <c r="O9" s="43">
        <v>0.95061144745385506</v>
      </c>
      <c r="P9" s="43">
        <v>0.96331431781257693</v>
      </c>
      <c r="Q9" s="43">
        <v>0.90315885497795811</v>
      </c>
      <c r="R9" s="43">
        <v>0.778156908589416</v>
      </c>
      <c r="S9" s="43">
        <v>0.86901291677112713</v>
      </c>
      <c r="T9" s="43">
        <v>0.72699609587792746</v>
      </c>
      <c r="U9" s="43">
        <v>0.75001341610995698</v>
      </c>
      <c r="V9" s="22"/>
      <c r="W9" s="44">
        <v>0.89249000000000001</v>
      </c>
      <c r="X9" s="44">
        <v>0.92252999999999996</v>
      </c>
      <c r="Y9" s="44">
        <v>0.89834611528381203</v>
      </c>
      <c r="Z9" s="44">
        <v>0.74760356404094686</v>
      </c>
      <c r="AA9" s="44">
        <v>0.68858545871095145</v>
      </c>
      <c r="AB9" s="44">
        <v>0.75273734065442222</v>
      </c>
      <c r="AC9" s="44">
        <v>0.48903618732617005</v>
      </c>
      <c r="AE9" s="45"/>
    </row>
    <row r="10" spans="2:31" s="31" customFormat="1" ht="12" customHeight="1" x14ac:dyDescent="0.2">
      <c r="B10" s="29" t="s">
        <v>30</v>
      </c>
      <c r="C10" s="30" t="s">
        <v>26</v>
      </c>
      <c r="E10" s="32">
        <v>0.16301463340662675</v>
      </c>
      <c r="F10" s="32">
        <v>0.20593266717870173</v>
      </c>
      <c r="G10" s="33">
        <v>8.6519962850313645E-2</v>
      </c>
      <c r="H10" s="33">
        <v>1.9258202567760341E-2</v>
      </c>
      <c r="I10" s="33">
        <f>13/I5</f>
        <v>8.3925112976113627E-3</v>
      </c>
      <c r="J10" s="33">
        <f>(59+19)/J5</f>
        <v>4.7445255474452552E-2</v>
      </c>
      <c r="K10" s="33">
        <v>3.1310499473867819E-2</v>
      </c>
      <c r="L10" s="34">
        <v>1.1035977242842103E-2</v>
      </c>
      <c r="M10" s="34">
        <v>7.1424919773211016E-3</v>
      </c>
      <c r="N10" s="34">
        <v>9.0945803201763018E-3</v>
      </c>
      <c r="O10" s="34">
        <v>1.6567701579402674E-4</v>
      </c>
      <c r="P10" s="34">
        <v>8.7916787150967501E-4</v>
      </c>
      <c r="Q10" s="34">
        <v>4.2261450254887242E-2</v>
      </c>
      <c r="R10" s="34">
        <v>0.14000464822970232</v>
      </c>
      <c r="S10" s="34">
        <v>8.6400280663796097E-2</v>
      </c>
      <c r="T10" s="34">
        <v>0.22911004638959548</v>
      </c>
      <c r="U10" s="34">
        <v>0.21572928537174169</v>
      </c>
      <c r="V10" s="38"/>
      <c r="W10" s="36">
        <v>4.2540000000000001E-2</v>
      </c>
      <c r="X10" s="36">
        <v>1.7160000000000002E-2</v>
      </c>
      <c r="Y10" s="36">
        <v>4.6116163304075572E-2</v>
      </c>
      <c r="Z10" s="36">
        <v>0.20488773656108611</v>
      </c>
      <c r="AA10" s="36">
        <v>0.27438550399174433</v>
      </c>
      <c r="AB10" s="36">
        <v>0.22050987975755523</v>
      </c>
      <c r="AC10" s="36">
        <v>0.48313644414042239</v>
      </c>
      <c r="AD10" s="37"/>
      <c r="AE10" s="35"/>
    </row>
    <row r="11" spans="2:31" ht="12" customHeight="1" x14ac:dyDescent="0.2">
      <c r="B11" s="22" t="s">
        <v>31</v>
      </c>
      <c r="C11" s="40" t="s">
        <v>32</v>
      </c>
      <c r="E11" s="24">
        <v>583277</v>
      </c>
      <c r="F11" s="24">
        <v>583277</v>
      </c>
      <c r="G11" s="24">
        <v>583277</v>
      </c>
      <c r="H11" s="24">
        <v>583277</v>
      </c>
      <c r="I11" s="24">
        <f>J11</f>
        <v>583277</v>
      </c>
      <c r="J11" s="24">
        <f>K11</f>
        <v>583277</v>
      </c>
      <c r="K11" s="25">
        <v>583277</v>
      </c>
      <c r="L11" s="26">
        <v>287880</v>
      </c>
      <c r="M11" s="26">
        <v>287918</v>
      </c>
      <c r="N11" s="26">
        <v>287954</v>
      </c>
      <c r="O11" s="26">
        <v>289979</v>
      </c>
      <c r="P11" s="26">
        <v>275460</v>
      </c>
      <c r="Q11" s="26">
        <f>140000+128417</f>
        <v>268417</v>
      </c>
      <c r="R11" s="26">
        <v>263639</v>
      </c>
      <c r="S11" s="26">
        <v>236319</v>
      </c>
      <c r="T11" s="26">
        <v>191129</v>
      </c>
      <c r="U11" s="26">
        <v>140000</v>
      </c>
      <c r="V11" s="46"/>
      <c r="W11" s="27">
        <v>583277</v>
      </c>
      <c r="X11" s="27">
        <v>583277</v>
      </c>
      <c r="Y11" s="27">
        <v>289979</v>
      </c>
      <c r="Z11" s="27">
        <f>140000+96319</f>
        <v>236319</v>
      </c>
      <c r="AA11" s="27">
        <v>140000</v>
      </c>
      <c r="AB11" s="27">
        <v>0</v>
      </c>
      <c r="AC11" s="27">
        <v>0</v>
      </c>
      <c r="AE11" s="45"/>
    </row>
    <row r="12" spans="2:31" ht="12" customHeight="1" x14ac:dyDescent="0.2">
      <c r="B12" s="22" t="s">
        <v>33</v>
      </c>
      <c r="C12" s="40" t="s">
        <v>26</v>
      </c>
      <c r="E12" s="42">
        <v>0.5714285714285714</v>
      </c>
      <c r="F12" s="42">
        <v>0.5714285714285714</v>
      </c>
      <c r="G12" s="42">
        <v>0.5714285714285714</v>
      </c>
      <c r="H12" s="42">
        <v>0.5714285714285714</v>
      </c>
      <c r="I12" s="42">
        <v>0.5714285714285714</v>
      </c>
      <c r="J12" s="42">
        <v>0.5714285714285714</v>
      </c>
      <c r="K12" s="42">
        <v>0.5714285714285714</v>
      </c>
      <c r="L12" s="43">
        <v>0.5714285714285714</v>
      </c>
      <c r="M12" s="43">
        <v>0.5714285714285714</v>
      </c>
      <c r="N12" s="43">
        <v>0.5714285714285714</v>
      </c>
      <c r="O12" s="43">
        <v>0.5714285714285714</v>
      </c>
      <c r="P12" s="43">
        <v>0.5714285714285714</v>
      </c>
      <c r="Q12" s="43">
        <f>4/7</f>
        <v>0.5714285714285714</v>
      </c>
      <c r="R12" s="43">
        <v>0.5714285714285714</v>
      </c>
      <c r="S12" s="43">
        <v>0.5714285714285714</v>
      </c>
      <c r="T12" s="43">
        <v>0.5714285714285714</v>
      </c>
      <c r="U12" s="43">
        <f>4/7</f>
        <v>0.5714285714285714</v>
      </c>
      <c r="V12" s="47"/>
      <c r="W12" s="44">
        <v>0.5714285714285714</v>
      </c>
      <c r="X12" s="44">
        <v>0.5714285714285714</v>
      </c>
      <c r="Y12" s="44">
        <v>0.5714285714285714</v>
      </c>
      <c r="Z12" s="44">
        <f>4/7</f>
        <v>0.5714285714285714</v>
      </c>
      <c r="AA12" s="44">
        <f>4/7</f>
        <v>0.5714285714285714</v>
      </c>
      <c r="AB12" s="44">
        <f>4/7</f>
        <v>0.5714285714285714</v>
      </c>
      <c r="AC12" s="44">
        <f>4/7</f>
        <v>0.5714285714285714</v>
      </c>
      <c r="AE12" s="45"/>
    </row>
    <row r="13" spans="2:31" ht="12" customHeight="1" x14ac:dyDescent="0.2">
      <c r="B13" s="22" t="s">
        <v>34</v>
      </c>
      <c r="C13" s="48" t="s">
        <v>35</v>
      </c>
      <c r="D13" s="49"/>
      <c r="E13" s="25">
        <v>1</v>
      </c>
      <c r="F13" s="25">
        <v>2</v>
      </c>
      <c r="G13" s="25">
        <v>2</v>
      </c>
      <c r="H13" s="25">
        <v>2</v>
      </c>
      <c r="I13" s="25">
        <v>2</v>
      </c>
      <c r="J13" s="25">
        <v>2</v>
      </c>
      <c r="K13" s="25">
        <v>2</v>
      </c>
      <c r="L13" s="26">
        <v>2</v>
      </c>
      <c r="M13" s="26">
        <v>2</v>
      </c>
      <c r="N13" s="26">
        <v>2</v>
      </c>
      <c r="O13" s="26">
        <v>2</v>
      </c>
      <c r="P13" s="26">
        <v>2</v>
      </c>
      <c r="Q13" s="26">
        <v>2</v>
      </c>
      <c r="R13" s="26">
        <v>2</v>
      </c>
      <c r="S13" s="26">
        <v>2</v>
      </c>
      <c r="T13" s="26">
        <v>2</v>
      </c>
      <c r="U13" s="26">
        <v>2</v>
      </c>
      <c r="V13" s="50"/>
      <c r="W13" s="27">
        <v>2</v>
      </c>
      <c r="X13" s="27">
        <v>2</v>
      </c>
      <c r="Y13" s="27">
        <v>2</v>
      </c>
      <c r="Z13" s="27">
        <v>2</v>
      </c>
      <c r="AA13" s="27">
        <v>2</v>
      </c>
      <c r="AB13" s="27">
        <v>2</v>
      </c>
      <c r="AC13" s="27">
        <v>2</v>
      </c>
      <c r="AE13" s="45"/>
    </row>
    <row r="14" spans="2:31" ht="12" customHeight="1" x14ac:dyDescent="0.2">
      <c r="B14" s="22" t="s">
        <v>36</v>
      </c>
      <c r="C14" s="40" t="s">
        <v>26</v>
      </c>
      <c r="E14" s="33">
        <v>0.74150000000000005</v>
      </c>
      <c r="F14" s="33">
        <v>0.95474999999999999</v>
      </c>
      <c r="G14" s="33">
        <v>0.92713999999999996</v>
      </c>
      <c r="H14" s="33">
        <v>0.96267999999999998</v>
      </c>
      <c r="I14" s="33">
        <v>0.96633999999999998</v>
      </c>
      <c r="J14" s="33">
        <v>0.94471000000000005</v>
      </c>
      <c r="K14" s="33">
        <v>0.94577899794097464</v>
      </c>
      <c r="L14" s="34">
        <v>0.94199999999999995</v>
      </c>
      <c r="M14" s="34">
        <v>0.93834586466165415</v>
      </c>
      <c r="N14" s="34">
        <v>0.94299999999999995</v>
      </c>
      <c r="O14" s="34">
        <v>0.9535066981875493</v>
      </c>
      <c r="P14" s="34">
        <v>0.95783611774065236</v>
      </c>
      <c r="Q14" s="34">
        <v>0.93703007518796988</v>
      </c>
      <c r="R14" s="34">
        <v>0.95783611774065236</v>
      </c>
      <c r="S14" s="34">
        <v>0.92018779342723001</v>
      </c>
      <c r="T14" s="34">
        <v>0.94951017332328558</v>
      </c>
      <c r="U14" s="34">
        <v>0.94951017332328558</v>
      </c>
      <c r="V14" s="22"/>
      <c r="W14" s="36">
        <v>0.92300000000000004</v>
      </c>
      <c r="X14" s="36">
        <v>0.91859999999999997</v>
      </c>
      <c r="Y14" s="36">
        <v>0.92620000000000002</v>
      </c>
      <c r="Z14" s="36">
        <v>0.91140134133427464</v>
      </c>
      <c r="AA14" s="36">
        <f>2375/2603</f>
        <v>0.91240875912408759</v>
      </c>
      <c r="AB14" s="36">
        <f>2523/2759</f>
        <v>0.91446176150779268</v>
      </c>
      <c r="AC14" s="36">
        <f>2414/2654</f>
        <v>0.90957045968349659</v>
      </c>
      <c r="AE14" s="45"/>
    </row>
    <row r="15" spans="2:31" s="52" customFormat="1" ht="12" customHeight="1" x14ac:dyDescent="0.2">
      <c r="B15" s="47" t="s">
        <v>37</v>
      </c>
      <c r="C15" s="51" t="s">
        <v>35</v>
      </c>
      <c r="E15" s="42" t="s">
        <v>38</v>
      </c>
      <c r="F15" s="42" t="s">
        <v>38</v>
      </c>
      <c r="G15" s="42" t="s">
        <v>38</v>
      </c>
      <c r="H15" s="42" t="s">
        <v>38</v>
      </c>
      <c r="I15" s="42" t="s">
        <v>38</v>
      </c>
      <c r="J15" s="42" t="s">
        <v>38</v>
      </c>
      <c r="K15" s="42" t="s">
        <v>38</v>
      </c>
      <c r="L15" s="43" t="s">
        <v>38</v>
      </c>
      <c r="M15" s="43" t="s">
        <v>38</v>
      </c>
      <c r="N15" s="43" t="s">
        <v>38</v>
      </c>
      <c r="O15" s="43" t="s">
        <v>39</v>
      </c>
      <c r="P15" s="43" t="s">
        <v>39</v>
      </c>
      <c r="Q15" s="43" t="s">
        <v>39</v>
      </c>
      <c r="R15" s="43" t="s">
        <v>39</v>
      </c>
      <c r="S15" s="43" t="s">
        <v>39</v>
      </c>
      <c r="T15" s="43" t="s">
        <v>39</v>
      </c>
      <c r="U15" s="43" t="s">
        <v>39</v>
      </c>
      <c r="V15" s="47"/>
      <c r="W15" s="44">
        <v>0.90200000000000002</v>
      </c>
      <c r="X15" s="44">
        <v>0.91400000000000003</v>
      </c>
      <c r="Y15" s="44">
        <v>0.93400000000000005</v>
      </c>
      <c r="Z15" s="53">
        <v>91</v>
      </c>
      <c r="AA15" s="53">
        <v>86</v>
      </c>
      <c r="AB15" s="53">
        <v>83</v>
      </c>
      <c r="AC15" s="53" t="s">
        <v>40</v>
      </c>
      <c r="AD15" s="54"/>
      <c r="AE15" s="55"/>
    </row>
    <row r="16" spans="2:31" ht="12" customHeight="1" x14ac:dyDescent="0.2">
      <c r="B16" s="22" t="s">
        <v>41</v>
      </c>
      <c r="C16" s="40" t="s">
        <v>26</v>
      </c>
      <c r="E16" s="56" t="s">
        <v>39</v>
      </c>
      <c r="F16" s="56" t="s">
        <v>39</v>
      </c>
      <c r="G16" s="56" t="s">
        <v>39</v>
      </c>
      <c r="H16" s="56" t="s">
        <v>39</v>
      </c>
      <c r="I16" s="56" t="s">
        <v>39</v>
      </c>
      <c r="J16" s="56" t="s">
        <v>39</v>
      </c>
      <c r="K16" s="56" t="s">
        <v>39</v>
      </c>
      <c r="L16" s="57" t="s">
        <v>39</v>
      </c>
      <c r="M16" s="57" t="s">
        <v>39</v>
      </c>
      <c r="N16" s="57" t="s">
        <v>39</v>
      </c>
      <c r="O16" s="57" t="s">
        <v>39</v>
      </c>
      <c r="P16" s="57" t="s">
        <v>42</v>
      </c>
      <c r="Q16" s="57" t="s">
        <v>42</v>
      </c>
      <c r="R16" s="57" t="s">
        <v>39</v>
      </c>
      <c r="S16" s="57" t="s">
        <v>39</v>
      </c>
      <c r="T16" s="57" t="s">
        <v>42</v>
      </c>
      <c r="U16" s="57" t="s">
        <v>42</v>
      </c>
      <c r="V16" s="58"/>
      <c r="W16" s="59">
        <v>71.5</v>
      </c>
      <c r="X16" s="59">
        <v>77.7</v>
      </c>
      <c r="Y16" s="59" t="s">
        <v>43</v>
      </c>
      <c r="Z16" s="59">
        <v>81.900000000000006</v>
      </c>
      <c r="AA16" s="59">
        <v>77.2</v>
      </c>
      <c r="AB16" s="59" t="s">
        <v>40</v>
      </c>
      <c r="AC16" s="59" t="s">
        <v>44</v>
      </c>
      <c r="AE16" s="45"/>
    </row>
    <row r="17" spans="2:31" ht="12" customHeight="1" x14ac:dyDescent="0.2">
      <c r="B17" s="22" t="s">
        <v>45</v>
      </c>
      <c r="C17" s="40" t="s">
        <v>35</v>
      </c>
      <c r="E17" s="60">
        <v>229797</v>
      </c>
      <c r="F17" s="60">
        <v>248468</v>
      </c>
      <c r="G17" s="60">
        <v>234962</v>
      </c>
      <c r="H17" s="60">
        <v>206082</v>
      </c>
      <c r="I17" s="60">
        <v>235460</v>
      </c>
      <c r="J17" s="60">
        <v>224437</v>
      </c>
      <c r="K17" s="60">
        <v>228868</v>
      </c>
      <c r="L17" s="61">
        <v>233074</v>
      </c>
      <c r="M17" s="61">
        <v>228211</v>
      </c>
      <c r="N17" s="61">
        <v>233049</v>
      </c>
      <c r="O17" s="61">
        <v>278604</v>
      </c>
      <c r="P17" s="61">
        <v>282521</v>
      </c>
      <c r="Q17" s="61">
        <v>239407</v>
      </c>
      <c r="R17" s="61">
        <v>282521</v>
      </c>
      <c r="S17" s="61">
        <v>301469</v>
      </c>
      <c r="T17" s="61">
        <v>318099</v>
      </c>
      <c r="U17" s="61">
        <v>300524</v>
      </c>
      <c r="V17" s="62"/>
      <c r="W17" s="63">
        <v>900941</v>
      </c>
      <c r="X17" s="63">
        <v>923202</v>
      </c>
      <c r="Y17" s="63">
        <v>1059516</v>
      </c>
      <c r="Z17" s="63">
        <v>1234913</v>
      </c>
      <c r="AA17" s="63">
        <v>1308802</v>
      </c>
      <c r="AB17" s="63" t="s">
        <v>40</v>
      </c>
      <c r="AC17" s="63" t="s">
        <v>40</v>
      </c>
      <c r="AE17" s="45"/>
    </row>
    <row r="18" spans="2:31" ht="12" customHeight="1" x14ac:dyDescent="0.2">
      <c r="B18" s="39" t="s">
        <v>46</v>
      </c>
      <c r="C18" s="40" t="s">
        <v>35</v>
      </c>
      <c r="E18" s="60">
        <v>132340</v>
      </c>
      <c r="F18" s="60">
        <v>118022</v>
      </c>
      <c r="G18" s="60">
        <v>111414</v>
      </c>
      <c r="H18" s="60">
        <v>77286</v>
      </c>
      <c r="I18" s="60">
        <v>74977</v>
      </c>
      <c r="J18" s="60">
        <v>66692</v>
      </c>
      <c r="K18" s="60">
        <v>63878</v>
      </c>
      <c r="L18" s="61">
        <v>60959</v>
      </c>
      <c r="M18" s="61">
        <v>71122</v>
      </c>
      <c r="N18" s="61">
        <v>71545</v>
      </c>
      <c r="O18" s="61">
        <v>93327</v>
      </c>
      <c r="P18" s="61">
        <v>83344</v>
      </c>
      <c r="Q18" s="61">
        <v>78102</v>
      </c>
      <c r="R18" s="61">
        <v>83344</v>
      </c>
      <c r="S18" s="61">
        <v>119688</v>
      </c>
      <c r="T18" s="61">
        <v>93900</v>
      </c>
      <c r="U18" s="61">
        <v>106822</v>
      </c>
      <c r="V18" s="62"/>
      <c r="W18" s="63">
        <v>330369</v>
      </c>
      <c r="X18" s="63">
        <v>267504</v>
      </c>
      <c r="Y18" s="63">
        <v>360358</v>
      </c>
      <c r="Z18" s="63">
        <v>443782</v>
      </c>
      <c r="AA18" s="63">
        <v>367427</v>
      </c>
      <c r="AB18" s="63" t="s">
        <v>40</v>
      </c>
      <c r="AC18" s="63" t="s">
        <v>40</v>
      </c>
      <c r="AE18" s="45"/>
    </row>
    <row r="19" spans="2:31" ht="12" customHeight="1" x14ac:dyDescent="0.2">
      <c r="B19" s="39" t="s">
        <v>47</v>
      </c>
      <c r="C19" s="40" t="s">
        <v>35</v>
      </c>
      <c r="E19" s="60">
        <v>15377</v>
      </c>
      <c r="F19" s="60">
        <v>15188</v>
      </c>
      <c r="G19" s="60">
        <v>15878</v>
      </c>
      <c r="H19" s="60">
        <v>19327</v>
      </c>
      <c r="I19" s="60">
        <v>19382</v>
      </c>
      <c r="J19" s="60">
        <v>19709</v>
      </c>
      <c r="K19" s="60">
        <v>25194</v>
      </c>
      <c r="L19" s="61">
        <v>23600</v>
      </c>
      <c r="M19" s="61">
        <v>12907</v>
      </c>
      <c r="N19" s="61">
        <v>7711</v>
      </c>
      <c r="O19" s="61">
        <v>7125</v>
      </c>
      <c r="P19" s="61">
        <v>12913</v>
      </c>
      <c r="Q19" s="61">
        <v>21931</v>
      </c>
      <c r="R19" s="61">
        <v>12913</v>
      </c>
      <c r="S19" s="61">
        <v>5498</v>
      </c>
      <c r="T19" s="61">
        <v>7190</v>
      </c>
      <c r="U19" s="61">
        <v>6787</v>
      </c>
      <c r="V19" s="62"/>
      <c r="W19" s="63">
        <v>74275</v>
      </c>
      <c r="X19" s="63">
        <v>69412</v>
      </c>
      <c r="Y19" s="63">
        <v>47596</v>
      </c>
      <c r="Z19" s="63">
        <v>26339</v>
      </c>
      <c r="AA19" s="63">
        <v>32461</v>
      </c>
      <c r="AB19" s="63" t="s">
        <v>40</v>
      </c>
      <c r="AC19" s="63" t="s">
        <v>40</v>
      </c>
      <c r="AE19" s="45"/>
    </row>
    <row r="20" spans="2:31" ht="12" customHeight="1" x14ac:dyDescent="0.2">
      <c r="B20" s="22" t="s">
        <v>48</v>
      </c>
      <c r="C20" s="40" t="s">
        <v>35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2"/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E20" s="45"/>
    </row>
    <row r="21" spans="2:31" ht="12" customHeight="1" x14ac:dyDescent="0.2">
      <c r="B21" s="22"/>
      <c r="C21" s="40"/>
      <c r="K21" s="60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2"/>
      <c r="W21" s="64"/>
      <c r="X21" s="65"/>
      <c r="Y21" s="65"/>
      <c r="Z21" s="65"/>
      <c r="AA21" s="65"/>
      <c r="AB21" s="65"/>
      <c r="AC21" s="65"/>
      <c r="AE21" s="45"/>
    </row>
    <row r="22" spans="2:31" s="20" customFormat="1" ht="12" customHeight="1" x14ac:dyDescent="0.35">
      <c r="B22" s="13" t="s">
        <v>49</v>
      </c>
      <c r="C22" s="12" t="s">
        <v>4</v>
      </c>
      <c r="D22" s="13"/>
      <c r="E22" s="66" t="str">
        <f>+E3</f>
        <v>2Q23</v>
      </c>
      <c r="F22" s="66" t="str">
        <f>+F3</f>
        <v>1Q23</v>
      </c>
      <c r="G22" s="12" t="s">
        <v>7</v>
      </c>
      <c r="H22" s="12" t="s">
        <v>8</v>
      </c>
      <c r="I22" s="15" t="s">
        <v>9</v>
      </c>
      <c r="J22" s="12" t="s">
        <v>10</v>
      </c>
      <c r="K22" s="15" t="str">
        <f t="shared" ref="K22:U22" si="0">+K3</f>
        <v>4Q21</v>
      </c>
      <c r="L22" s="16" t="str">
        <f t="shared" si="0"/>
        <v>3Q21</v>
      </c>
      <c r="M22" s="16" t="str">
        <f t="shared" si="0"/>
        <v>2Q21</v>
      </c>
      <c r="N22" s="16" t="str">
        <f t="shared" si="0"/>
        <v>1Q21</v>
      </c>
      <c r="O22" s="16" t="str">
        <f t="shared" si="0"/>
        <v>4Q20</v>
      </c>
      <c r="P22" s="16" t="str">
        <f t="shared" si="0"/>
        <v>3Q20</v>
      </c>
      <c r="Q22" s="16" t="str">
        <f t="shared" si="0"/>
        <v>2Q20</v>
      </c>
      <c r="R22" s="16" t="str">
        <f t="shared" si="0"/>
        <v>1Q20</v>
      </c>
      <c r="S22" s="16" t="str">
        <f t="shared" si="0"/>
        <v>4Q19</v>
      </c>
      <c r="T22" s="16" t="str">
        <f t="shared" si="0"/>
        <v>3Q19</v>
      </c>
      <c r="U22" s="16" t="str">
        <f t="shared" si="0"/>
        <v>2Q19</v>
      </c>
      <c r="V22" s="6"/>
      <c r="W22" s="19">
        <f t="shared" ref="W22:AC22" si="1">+W3</f>
        <v>2022</v>
      </c>
      <c r="X22" s="19">
        <f t="shared" si="1"/>
        <v>2021</v>
      </c>
      <c r="Y22" s="19">
        <f t="shared" si="1"/>
        <v>2020</v>
      </c>
      <c r="Z22" s="19">
        <f t="shared" si="1"/>
        <v>2019</v>
      </c>
      <c r="AA22" s="19">
        <f t="shared" si="1"/>
        <v>2018</v>
      </c>
      <c r="AB22" s="19">
        <f t="shared" si="1"/>
        <v>2017</v>
      </c>
      <c r="AC22" s="19">
        <f t="shared" si="1"/>
        <v>2016</v>
      </c>
      <c r="AE22" s="21"/>
    </row>
    <row r="23" spans="2:31" ht="12" customHeight="1" x14ac:dyDescent="0.2">
      <c r="B23" s="22"/>
      <c r="C23" s="40"/>
      <c r="K23" s="67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2"/>
      <c r="W23" s="64"/>
      <c r="X23" s="65"/>
      <c r="Y23" s="65"/>
      <c r="Z23" s="65"/>
      <c r="AA23" s="65"/>
      <c r="AB23" s="65"/>
      <c r="AC23" s="65"/>
    </row>
    <row r="24" spans="2:31" ht="12" customHeight="1" x14ac:dyDescent="0.2">
      <c r="B24" s="22" t="s">
        <v>50</v>
      </c>
      <c r="C24" s="40" t="s">
        <v>35</v>
      </c>
      <c r="E24" s="25">
        <v>2270</v>
      </c>
      <c r="F24" s="25">
        <v>2264</v>
      </c>
      <c r="G24" s="25">
        <v>2254</v>
      </c>
      <c r="H24" s="25">
        <v>2538</v>
      </c>
      <c r="I24" s="25">
        <v>2491</v>
      </c>
      <c r="J24" s="25">
        <v>2470</v>
      </c>
      <c r="K24" s="25">
        <v>2200</v>
      </c>
      <c r="L24" s="26">
        <v>2172</v>
      </c>
      <c r="M24" s="26">
        <v>2130</v>
      </c>
      <c r="N24" s="26">
        <v>2114</v>
      </c>
      <c r="O24" s="26">
        <v>2131</v>
      </c>
      <c r="P24" s="26">
        <v>2072</v>
      </c>
      <c r="Q24" s="26">
        <v>2021</v>
      </c>
      <c r="R24" s="26">
        <v>1979</v>
      </c>
      <c r="S24" s="26">
        <v>1950</v>
      </c>
      <c r="T24" s="26">
        <v>1882</v>
      </c>
      <c r="U24" s="26">
        <v>1956</v>
      </c>
      <c r="V24" s="62"/>
      <c r="W24" s="27">
        <v>2254</v>
      </c>
      <c r="X24" s="27">
        <v>2200</v>
      </c>
      <c r="Y24" s="27">
        <v>2131</v>
      </c>
      <c r="Z24" s="27">
        <v>1941</v>
      </c>
      <c r="AA24" s="27">
        <v>1647</v>
      </c>
      <c r="AB24" s="27">
        <v>1586</v>
      </c>
      <c r="AC24" s="27">
        <v>1557</v>
      </c>
    </row>
    <row r="25" spans="2:31" ht="12" customHeight="1" x14ac:dyDescent="0.2">
      <c r="B25" s="22" t="s">
        <v>51</v>
      </c>
      <c r="C25" s="40" t="s">
        <v>26</v>
      </c>
      <c r="E25" s="42">
        <v>0.32290000000000002</v>
      </c>
      <c r="F25" s="42">
        <v>0.32464664310954061</v>
      </c>
      <c r="G25" s="42">
        <v>0.32298136645962733</v>
      </c>
      <c r="H25" s="42">
        <v>0.33850000000000002</v>
      </c>
      <c r="I25" s="42">
        <v>0.33760000000000001</v>
      </c>
      <c r="J25" s="42">
        <v>0.33279999999999998</v>
      </c>
      <c r="K25" s="42">
        <v>0.33482000000000001</v>
      </c>
      <c r="L25" s="43">
        <v>0.33048433048433046</v>
      </c>
      <c r="M25" s="43">
        <v>0.32744107744107742</v>
      </c>
      <c r="N25" s="43">
        <v>0.32535271483539974</v>
      </c>
      <c r="O25" s="43">
        <v>0.29938995776630689</v>
      </c>
      <c r="P25" s="43">
        <v>0.31302801244997774</v>
      </c>
      <c r="Q25" s="43">
        <v>0.29688273132112813</v>
      </c>
      <c r="R25" s="43">
        <v>0.30681276798475465</v>
      </c>
      <c r="S25" s="43">
        <v>0.29435897435897435</v>
      </c>
      <c r="T25" s="43">
        <v>0.29479479479479481</v>
      </c>
      <c r="U25" s="43">
        <v>0.2765848670756646</v>
      </c>
      <c r="V25" s="47"/>
      <c r="W25" s="44">
        <v>0.32300000000000001</v>
      </c>
      <c r="X25" s="44">
        <v>0.3095</v>
      </c>
      <c r="Y25" s="44">
        <v>0.2994</v>
      </c>
      <c r="Z25" s="44">
        <v>0.29417825862957236</v>
      </c>
      <c r="AA25" s="44">
        <v>0.26472374013357619</v>
      </c>
      <c r="AB25" s="44">
        <v>0.25790000000000002</v>
      </c>
      <c r="AC25" s="65">
        <v>0.25180000000000002</v>
      </c>
    </row>
    <row r="26" spans="2:31" ht="12" customHeight="1" x14ac:dyDescent="0.2">
      <c r="B26" s="22" t="s">
        <v>52</v>
      </c>
      <c r="C26" s="40" t="s">
        <v>26</v>
      </c>
      <c r="E26" s="42">
        <v>0.2407</v>
      </c>
      <c r="F26" s="42">
        <v>0.27439024390243905</v>
      </c>
      <c r="G26" s="42">
        <v>0.26708074534161491</v>
      </c>
      <c r="H26" s="42">
        <v>0.23080000000000001</v>
      </c>
      <c r="I26" s="42">
        <v>0.2407</v>
      </c>
      <c r="J26" s="42">
        <v>0.22220000000000001</v>
      </c>
      <c r="K26" s="42">
        <v>0.22069</v>
      </c>
      <c r="L26" s="43">
        <v>0.21428571428571427</v>
      </c>
      <c r="M26" s="43">
        <v>0.20143884892086331</v>
      </c>
      <c r="N26" s="43">
        <v>0.19285714285714287</v>
      </c>
      <c r="O26" s="43">
        <v>0.19424460431654678</v>
      </c>
      <c r="P26" s="43">
        <v>0.20437956204379562</v>
      </c>
      <c r="Q26" s="43">
        <v>0.19565217391304349</v>
      </c>
      <c r="R26" s="43">
        <v>0.19852941176470587</v>
      </c>
      <c r="S26" s="43">
        <v>0.21428571428571427</v>
      </c>
      <c r="T26" s="43">
        <v>0.20437956204379562</v>
      </c>
      <c r="U26" s="43">
        <v>0.20610687022900764</v>
      </c>
      <c r="V26" s="47"/>
      <c r="W26" s="44">
        <v>0.2671</v>
      </c>
      <c r="X26" s="44">
        <v>0.22068965517241379</v>
      </c>
      <c r="Y26" s="44">
        <v>0.19424460431654678</v>
      </c>
      <c r="Z26" s="44">
        <v>0.20799999999999999</v>
      </c>
      <c r="AA26" s="44">
        <v>0.22500000000000001</v>
      </c>
      <c r="AB26" s="44">
        <v>0.309</v>
      </c>
      <c r="AC26" s="65">
        <v>0.33</v>
      </c>
    </row>
    <row r="27" spans="2:31" ht="12" customHeight="1" x14ac:dyDescent="0.2">
      <c r="B27" s="22" t="s">
        <v>53</v>
      </c>
      <c r="C27" s="40" t="s">
        <v>26</v>
      </c>
      <c r="E27" s="56" t="s">
        <v>39</v>
      </c>
      <c r="F27" s="56" t="s">
        <v>39</v>
      </c>
      <c r="G27" s="56" t="s">
        <v>39</v>
      </c>
      <c r="H27" s="56" t="s">
        <v>39</v>
      </c>
      <c r="I27" s="56" t="s">
        <v>39</v>
      </c>
      <c r="J27" s="56" t="s">
        <v>39</v>
      </c>
      <c r="K27" s="56" t="s">
        <v>39</v>
      </c>
      <c r="L27" s="57" t="s">
        <v>39</v>
      </c>
      <c r="M27" s="57" t="s">
        <v>39</v>
      </c>
      <c r="N27" s="57" t="s">
        <v>39</v>
      </c>
      <c r="O27" s="57" t="s">
        <v>39</v>
      </c>
      <c r="P27" s="57" t="s">
        <v>39</v>
      </c>
      <c r="Q27" s="57" t="s">
        <v>39</v>
      </c>
      <c r="R27" s="57" t="s">
        <v>39</v>
      </c>
      <c r="S27" s="57" t="s">
        <v>39</v>
      </c>
      <c r="T27" s="57" t="s">
        <v>39</v>
      </c>
      <c r="U27" s="57" t="s">
        <v>39</v>
      </c>
      <c r="V27" s="47"/>
      <c r="W27" s="44">
        <v>0.29466999999999999</v>
      </c>
      <c r="X27" s="44">
        <v>0.30449395451086497</v>
      </c>
      <c r="Y27" s="44">
        <v>0.37343114157207113</v>
      </c>
      <c r="Z27" s="44">
        <v>0.27837661530815111</v>
      </c>
      <c r="AA27" s="44">
        <v>0.23</v>
      </c>
      <c r="AB27" s="44">
        <v>0.25</v>
      </c>
      <c r="AC27" s="65">
        <v>0.34</v>
      </c>
    </row>
    <row r="28" spans="2:31" ht="12" customHeight="1" x14ac:dyDescent="0.2">
      <c r="B28" s="69" t="s">
        <v>54</v>
      </c>
      <c r="C28" s="40"/>
      <c r="E28" s="56">
        <v>72.900000000000006</v>
      </c>
      <c r="F28" s="56">
        <v>94.7</v>
      </c>
      <c r="G28" s="56">
        <v>116.2</v>
      </c>
      <c r="H28" s="56">
        <v>96.1</v>
      </c>
      <c r="I28" s="56">
        <v>7</v>
      </c>
      <c r="J28" s="57">
        <v>13.5</v>
      </c>
      <c r="K28" s="56">
        <v>67.3</v>
      </c>
      <c r="L28" s="57">
        <v>106</v>
      </c>
      <c r="M28" s="57">
        <v>59.3</v>
      </c>
      <c r="N28" s="57">
        <v>61.9</v>
      </c>
      <c r="O28" s="57">
        <v>78</v>
      </c>
      <c r="P28" s="57">
        <v>84.9</v>
      </c>
      <c r="Q28" s="57">
        <v>58.3</v>
      </c>
      <c r="R28" s="57">
        <v>106.9</v>
      </c>
      <c r="S28" s="57">
        <v>84.9</v>
      </c>
      <c r="T28" s="57">
        <v>136.19999999999999</v>
      </c>
      <c r="U28" s="57">
        <v>66.400000000000006</v>
      </c>
      <c r="V28" s="22"/>
      <c r="W28" s="5">
        <v>58.2</v>
      </c>
      <c r="X28" s="59">
        <v>74.099999999999994</v>
      </c>
      <c r="Y28" s="59">
        <v>17.5</v>
      </c>
      <c r="Z28" s="59">
        <v>20.8</v>
      </c>
      <c r="AA28" s="59">
        <v>30.5</v>
      </c>
      <c r="AB28" s="59">
        <v>27.4</v>
      </c>
      <c r="AC28" s="59">
        <v>93.8</v>
      </c>
    </row>
    <row r="29" spans="2:31" ht="12" customHeight="1" x14ac:dyDescent="0.2">
      <c r="B29" s="22" t="s">
        <v>55</v>
      </c>
      <c r="C29" s="40"/>
      <c r="E29" s="56" t="s">
        <v>56</v>
      </c>
      <c r="F29" s="56" t="s">
        <v>56</v>
      </c>
      <c r="G29" s="56" t="s">
        <v>56</v>
      </c>
      <c r="H29" s="56" t="s">
        <v>56</v>
      </c>
      <c r="I29" s="56" t="s">
        <v>56</v>
      </c>
      <c r="J29" s="57" t="s">
        <v>56</v>
      </c>
      <c r="K29" s="56" t="s">
        <v>56</v>
      </c>
      <c r="L29" s="57">
        <v>2737.6</v>
      </c>
      <c r="M29" s="57">
        <v>2204.1999999999998</v>
      </c>
      <c r="N29" s="57" t="s">
        <v>56</v>
      </c>
      <c r="O29" s="57" t="s">
        <v>56</v>
      </c>
      <c r="P29" s="57" t="s">
        <v>56</v>
      </c>
      <c r="Q29" s="57" t="s">
        <v>56</v>
      </c>
      <c r="R29" s="57" t="s">
        <v>56</v>
      </c>
      <c r="S29" s="57" t="s">
        <v>56</v>
      </c>
      <c r="T29" s="57" t="s">
        <v>56</v>
      </c>
      <c r="U29" s="57" t="s">
        <v>56</v>
      </c>
      <c r="V29" s="22"/>
      <c r="W29" s="59">
        <v>940.1</v>
      </c>
      <c r="X29" s="57">
        <v>1532.9</v>
      </c>
      <c r="Y29" s="57" t="s">
        <v>56</v>
      </c>
      <c r="Z29" s="57" t="s">
        <v>56</v>
      </c>
      <c r="AA29" s="57" t="s">
        <v>56</v>
      </c>
      <c r="AB29" s="57" t="s">
        <v>56</v>
      </c>
      <c r="AC29" s="57" t="s">
        <v>56</v>
      </c>
    </row>
    <row r="30" spans="2:31" ht="12" customHeight="1" x14ac:dyDescent="0.2">
      <c r="B30" s="69" t="s">
        <v>57</v>
      </c>
      <c r="C30" s="40" t="s">
        <v>58</v>
      </c>
      <c r="E30" s="6">
        <v>9.3000000000000007</v>
      </c>
      <c r="F30" s="6">
        <v>14</v>
      </c>
      <c r="G30" s="6">
        <v>15.6</v>
      </c>
      <c r="H30" s="6">
        <v>7</v>
      </c>
      <c r="I30" s="56">
        <v>1.3</v>
      </c>
      <c r="J30" s="57">
        <v>1.8</v>
      </c>
      <c r="K30" s="56">
        <v>8.5</v>
      </c>
      <c r="L30" s="57">
        <v>10.5</v>
      </c>
      <c r="M30" s="57">
        <v>6.1</v>
      </c>
      <c r="N30" s="57">
        <v>6.3</v>
      </c>
      <c r="O30" s="57">
        <v>10</v>
      </c>
      <c r="P30" s="57">
        <v>9.8000000000000007</v>
      </c>
      <c r="Q30" s="57">
        <v>7.8</v>
      </c>
      <c r="R30" s="57">
        <v>9.8000000000000007</v>
      </c>
      <c r="S30" s="57">
        <v>9.6999999999999993</v>
      </c>
      <c r="T30" s="57">
        <v>13.9</v>
      </c>
      <c r="U30" s="57">
        <v>9.1999999999999993</v>
      </c>
      <c r="V30" s="22"/>
      <c r="W30" s="59">
        <v>6.4</v>
      </c>
      <c r="X30" s="59">
        <v>7.9</v>
      </c>
      <c r="Y30" s="59">
        <v>1.2</v>
      </c>
      <c r="Z30" s="59">
        <v>3.92</v>
      </c>
      <c r="AA30" s="59">
        <v>6.5</v>
      </c>
      <c r="AB30" s="59">
        <v>6.6</v>
      </c>
      <c r="AC30" s="59">
        <v>9.3000000000000007</v>
      </c>
    </row>
    <row r="31" spans="2:31" ht="12" customHeight="1" x14ac:dyDescent="0.2">
      <c r="B31" s="22" t="s">
        <v>59</v>
      </c>
      <c r="C31" s="40"/>
      <c r="E31" s="56" t="s">
        <v>56</v>
      </c>
      <c r="F31" s="56" t="s">
        <v>56</v>
      </c>
      <c r="G31" s="56" t="s">
        <v>56</v>
      </c>
      <c r="H31" s="56" t="s">
        <v>56</v>
      </c>
      <c r="I31" s="56" t="s">
        <v>56</v>
      </c>
      <c r="J31" s="57" t="s">
        <v>56</v>
      </c>
      <c r="K31" s="56" t="s">
        <v>56</v>
      </c>
      <c r="L31" s="57">
        <v>11</v>
      </c>
      <c r="M31" s="57">
        <v>6.4</v>
      </c>
      <c r="N31" s="57" t="s">
        <v>56</v>
      </c>
      <c r="O31" s="57" t="s">
        <v>56</v>
      </c>
      <c r="P31" s="57" t="s">
        <v>56</v>
      </c>
      <c r="Q31" s="57" t="s">
        <v>56</v>
      </c>
      <c r="R31" s="57" t="s">
        <v>56</v>
      </c>
      <c r="S31" s="57" t="s">
        <v>56</v>
      </c>
      <c r="T31" s="57" t="s">
        <v>56</v>
      </c>
      <c r="U31" s="57" t="s">
        <v>56</v>
      </c>
      <c r="V31" s="22"/>
      <c r="W31" s="57">
        <v>10.8</v>
      </c>
      <c r="X31" s="57">
        <v>8.1999999999999993</v>
      </c>
      <c r="Y31" s="57" t="s">
        <v>56</v>
      </c>
      <c r="Z31" s="57" t="s">
        <v>56</v>
      </c>
      <c r="AA31" s="57" t="s">
        <v>56</v>
      </c>
      <c r="AB31" s="57" t="s">
        <v>56</v>
      </c>
      <c r="AC31" s="57" t="s">
        <v>56</v>
      </c>
    </row>
    <row r="32" spans="2:31" ht="12" customHeight="1" x14ac:dyDescent="0.2">
      <c r="B32" s="22" t="s">
        <v>60</v>
      </c>
      <c r="C32" s="40" t="s">
        <v>35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2"/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</row>
    <row r="33" spans="2:31" ht="12" customHeight="1" x14ac:dyDescent="0.2">
      <c r="B33" s="22" t="s">
        <v>61</v>
      </c>
      <c r="C33" s="40" t="s">
        <v>35</v>
      </c>
      <c r="E33" s="60">
        <v>1</v>
      </c>
      <c r="F33" s="60">
        <v>1</v>
      </c>
      <c r="G33" s="60">
        <v>1</v>
      </c>
      <c r="H33" s="60">
        <v>1</v>
      </c>
      <c r="I33" s="60">
        <v>2</v>
      </c>
      <c r="J33" s="61">
        <v>0</v>
      </c>
      <c r="K33" s="60">
        <v>0</v>
      </c>
      <c r="L33" s="61">
        <v>3</v>
      </c>
      <c r="M33" s="61">
        <v>2</v>
      </c>
      <c r="N33" s="61">
        <v>1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2"/>
      <c r="W33" s="63">
        <v>4</v>
      </c>
      <c r="X33" s="63">
        <v>6</v>
      </c>
      <c r="Y33" s="63">
        <v>0</v>
      </c>
      <c r="Z33" s="63">
        <v>0</v>
      </c>
      <c r="AA33" s="63">
        <v>1</v>
      </c>
      <c r="AB33" s="63">
        <v>1</v>
      </c>
      <c r="AC33" s="63">
        <v>2</v>
      </c>
    </row>
    <row r="34" spans="2:31" ht="12" customHeight="1" x14ac:dyDescent="0.2">
      <c r="B34" s="22" t="s">
        <v>62</v>
      </c>
      <c r="C34" s="40" t="s">
        <v>32</v>
      </c>
      <c r="E34" s="56" t="s">
        <v>39</v>
      </c>
      <c r="F34" s="56" t="s">
        <v>39</v>
      </c>
      <c r="G34" s="56" t="s">
        <v>39</v>
      </c>
      <c r="H34" s="56" t="s">
        <v>39</v>
      </c>
      <c r="I34" s="56" t="s">
        <v>39</v>
      </c>
      <c r="J34" s="57" t="s">
        <v>39</v>
      </c>
      <c r="K34" s="56" t="s">
        <v>39</v>
      </c>
      <c r="L34" s="57" t="s">
        <v>39</v>
      </c>
      <c r="M34" s="57" t="s">
        <v>39</v>
      </c>
      <c r="N34" s="57" t="s">
        <v>39</v>
      </c>
      <c r="O34" s="57" t="s">
        <v>39</v>
      </c>
      <c r="P34" s="57" t="s">
        <v>39</v>
      </c>
      <c r="Q34" s="57" t="s">
        <v>39</v>
      </c>
      <c r="R34" s="57" t="s">
        <v>39</v>
      </c>
      <c r="S34" s="57" t="s">
        <v>39</v>
      </c>
      <c r="T34" s="57" t="s">
        <v>39</v>
      </c>
      <c r="U34" s="57" t="s">
        <v>39</v>
      </c>
      <c r="V34" s="22"/>
      <c r="W34" s="27">
        <v>61012.281999999999</v>
      </c>
      <c r="X34" s="27">
        <v>47917.98129951</v>
      </c>
      <c r="Y34" s="27">
        <v>29521.985634000001</v>
      </c>
      <c r="Z34" s="27">
        <v>25709</v>
      </c>
      <c r="AA34" s="27">
        <v>27887</v>
      </c>
      <c r="AB34" s="27">
        <v>31378</v>
      </c>
      <c r="AC34" s="27">
        <v>25428</v>
      </c>
    </row>
    <row r="35" spans="2:31" ht="12" customHeight="1" x14ac:dyDescent="0.2">
      <c r="B35" s="22"/>
      <c r="C35" s="40"/>
      <c r="K35" s="5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22"/>
      <c r="W35" s="70"/>
      <c r="X35" s="27"/>
      <c r="Y35" s="27"/>
      <c r="Z35" s="27"/>
      <c r="AA35" s="27"/>
      <c r="AB35" s="27"/>
      <c r="AC35" s="27"/>
    </row>
    <row r="36" spans="2:31" s="20" customFormat="1" ht="12" customHeight="1" x14ac:dyDescent="0.35">
      <c r="B36" s="13" t="s">
        <v>63</v>
      </c>
      <c r="C36" s="12" t="s">
        <v>4</v>
      </c>
      <c r="D36" s="13"/>
      <c r="E36" s="66" t="str">
        <f>+E3</f>
        <v>2Q23</v>
      </c>
      <c r="F36" s="66" t="str">
        <f>+F3</f>
        <v>1Q23</v>
      </c>
      <c r="G36" s="12" t="s">
        <v>7</v>
      </c>
      <c r="H36" s="12" t="s">
        <v>8</v>
      </c>
      <c r="I36" s="15" t="s">
        <v>9</v>
      </c>
      <c r="J36" s="12" t="s">
        <v>10</v>
      </c>
      <c r="K36" s="15" t="str">
        <f>+K3</f>
        <v>4Q21</v>
      </c>
      <c r="L36" s="16" t="str">
        <f>+L3</f>
        <v>3Q21</v>
      </c>
      <c r="M36" s="16" t="str">
        <f>+M3</f>
        <v>2Q21</v>
      </c>
      <c r="N36" s="16" t="str">
        <f>+N3</f>
        <v>1Q21</v>
      </c>
      <c r="O36" s="16" t="str">
        <f>+O3</f>
        <v>4Q20</v>
      </c>
      <c r="P36" s="16" t="str">
        <f t="shared" ref="P36:U36" si="2">+P3</f>
        <v>3Q20</v>
      </c>
      <c r="Q36" s="16" t="str">
        <f t="shared" si="2"/>
        <v>2Q20</v>
      </c>
      <c r="R36" s="16" t="str">
        <f t="shared" si="2"/>
        <v>1Q20</v>
      </c>
      <c r="S36" s="16" t="str">
        <f t="shared" si="2"/>
        <v>4Q19</v>
      </c>
      <c r="T36" s="16" t="str">
        <f t="shared" si="2"/>
        <v>3Q19</v>
      </c>
      <c r="U36" s="16" t="str">
        <f t="shared" si="2"/>
        <v>2Q19</v>
      </c>
      <c r="V36" s="6"/>
      <c r="W36" s="19">
        <f t="shared" ref="W36:AC36" si="3">+W3</f>
        <v>2022</v>
      </c>
      <c r="X36" s="19">
        <f t="shared" si="3"/>
        <v>2021</v>
      </c>
      <c r="Y36" s="19">
        <f t="shared" si="3"/>
        <v>2020</v>
      </c>
      <c r="Z36" s="19">
        <f t="shared" si="3"/>
        <v>2019</v>
      </c>
      <c r="AA36" s="19">
        <f t="shared" si="3"/>
        <v>2018</v>
      </c>
      <c r="AB36" s="19">
        <f t="shared" si="3"/>
        <v>2017</v>
      </c>
      <c r="AC36" s="19">
        <f t="shared" si="3"/>
        <v>2016</v>
      </c>
      <c r="AE36" s="21"/>
    </row>
    <row r="37" spans="2:31" ht="12" customHeight="1" x14ac:dyDescent="0.2">
      <c r="B37" s="22"/>
      <c r="C37" s="40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22"/>
      <c r="W37" s="27"/>
      <c r="X37" s="27"/>
      <c r="Y37" s="27"/>
      <c r="Z37" s="27"/>
      <c r="AA37" s="27"/>
      <c r="AB37" s="27"/>
      <c r="AC37" s="27"/>
    </row>
    <row r="38" spans="2:31" ht="12" customHeight="1" x14ac:dyDescent="0.2">
      <c r="B38" s="22" t="s">
        <v>64</v>
      </c>
      <c r="C38" s="40" t="s">
        <v>65</v>
      </c>
      <c r="E38" s="56" t="s">
        <v>39</v>
      </c>
      <c r="F38" s="56" t="s">
        <v>39</v>
      </c>
      <c r="G38" s="56" t="s">
        <v>39</v>
      </c>
      <c r="H38" s="56" t="s">
        <v>39</v>
      </c>
      <c r="I38" s="56" t="s">
        <v>39</v>
      </c>
      <c r="J38" s="56" t="s">
        <v>39</v>
      </c>
      <c r="K38" s="56" t="s">
        <v>39</v>
      </c>
      <c r="L38" s="57" t="s">
        <v>39</v>
      </c>
      <c r="M38" s="57" t="s">
        <v>39</v>
      </c>
      <c r="N38" s="57" t="s">
        <v>39</v>
      </c>
      <c r="O38" s="57" t="s">
        <v>39</v>
      </c>
      <c r="P38" s="57" t="s">
        <v>39</v>
      </c>
      <c r="Q38" s="57" t="s">
        <v>39</v>
      </c>
      <c r="R38" s="57" t="s">
        <v>39</v>
      </c>
      <c r="S38" s="57" t="s">
        <v>39</v>
      </c>
      <c r="T38" s="57" t="s">
        <v>39</v>
      </c>
      <c r="U38" s="57" t="s">
        <v>39</v>
      </c>
      <c r="V38" s="22"/>
      <c r="W38" s="27">
        <v>247762.74</v>
      </c>
      <c r="X38" s="27">
        <v>231536.83</v>
      </c>
      <c r="Y38" s="27">
        <v>395987.55</v>
      </c>
      <c r="Z38" s="27">
        <v>1058117</v>
      </c>
      <c r="AA38" s="27">
        <v>1189569</v>
      </c>
      <c r="AB38" s="27">
        <v>989342</v>
      </c>
      <c r="AC38" s="27">
        <v>2542883</v>
      </c>
    </row>
    <row r="39" spans="2:31" ht="12" customHeight="1" x14ac:dyDescent="0.2">
      <c r="B39" s="22" t="s">
        <v>66</v>
      </c>
      <c r="C39" s="40" t="s">
        <v>67</v>
      </c>
      <c r="E39" s="56" t="s">
        <v>39</v>
      </c>
      <c r="F39" s="56" t="s">
        <v>39</v>
      </c>
      <c r="G39" s="56" t="s">
        <v>39</v>
      </c>
      <c r="H39" s="56" t="s">
        <v>39</v>
      </c>
      <c r="I39" s="56" t="s">
        <v>39</v>
      </c>
      <c r="J39" s="56" t="s">
        <v>39</v>
      </c>
      <c r="K39" s="56" t="s">
        <v>39</v>
      </c>
      <c r="L39" s="57" t="s">
        <v>39</v>
      </c>
      <c r="M39" s="57" t="s">
        <v>39</v>
      </c>
      <c r="N39" s="57" t="s">
        <v>39</v>
      </c>
      <c r="O39" s="57" t="s">
        <v>39</v>
      </c>
      <c r="P39" s="57" t="s">
        <v>39</v>
      </c>
      <c r="Q39" s="57" t="s">
        <v>39</v>
      </c>
      <c r="R39" s="57" t="s">
        <v>39</v>
      </c>
      <c r="S39" s="57" t="s">
        <v>39</v>
      </c>
      <c r="T39" s="57" t="s">
        <v>39</v>
      </c>
      <c r="U39" s="57" t="s">
        <v>39</v>
      </c>
      <c r="V39" s="22"/>
      <c r="W39" s="27">
        <v>38.970999999999997</v>
      </c>
      <c r="X39" s="27">
        <v>40.83643</v>
      </c>
      <c r="Y39" s="27">
        <v>87.066890000000001</v>
      </c>
      <c r="Z39" s="27">
        <v>188</v>
      </c>
      <c r="AA39" s="27">
        <v>183</v>
      </c>
      <c r="AB39" s="27">
        <v>157</v>
      </c>
      <c r="AC39" s="27">
        <v>357</v>
      </c>
    </row>
    <row r="40" spans="2:31" s="49" customFormat="1" ht="12" customHeight="1" x14ac:dyDescent="0.2">
      <c r="B40" s="71" t="s">
        <v>68</v>
      </c>
      <c r="C40" s="48" t="s">
        <v>35</v>
      </c>
      <c r="E40" s="49">
        <v>1331475</v>
      </c>
      <c r="F40" s="49">
        <v>300000</v>
      </c>
      <c r="G40" s="49">
        <v>1589694</v>
      </c>
      <c r="H40" s="49">
        <v>855769</v>
      </c>
      <c r="I40" s="49">
        <v>1028447</v>
      </c>
      <c r="J40" s="49">
        <v>144818</v>
      </c>
      <c r="K40" s="25">
        <v>2276714</v>
      </c>
      <c r="L40" s="26">
        <v>152357</v>
      </c>
      <c r="M40" s="26">
        <v>267143</v>
      </c>
      <c r="N40" s="26">
        <v>360000</v>
      </c>
      <c r="O40" s="26">
        <v>1403060</v>
      </c>
      <c r="P40" s="26">
        <v>35500</v>
      </c>
      <c r="Q40" s="26">
        <v>6000</v>
      </c>
      <c r="R40" s="26">
        <v>0</v>
      </c>
      <c r="S40" s="26">
        <v>785391</v>
      </c>
      <c r="T40" s="26">
        <v>200000</v>
      </c>
      <c r="U40" s="26">
        <v>673000</v>
      </c>
      <c r="V40" s="50"/>
      <c r="W40" s="63">
        <v>3618728</v>
      </c>
      <c r="X40" s="63">
        <v>3056214</v>
      </c>
      <c r="Y40" s="63">
        <v>1444560</v>
      </c>
      <c r="Z40" s="27">
        <v>1709100</v>
      </c>
      <c r="AA40" s="27">
        <v>1038611</v>
      </c>
      <c r="AB40" s="27">
        <v>1023777</v>
      </c>
      <c r="AC40" s="27">
        <v>562775</v>
      </c>
      <c r="AD40" s="72"/>
      <c r="AE40" s="8"/>
    </row>
    <row r="41" spans="2:31" s="49" customFormat="1" ht="12" customHeight="1" x14ac:dyDescent="0.2">
      <c r="B41" s="50" t="s">
        <v>69</v>
      </c>
      <c r="C41" s="48" t="s">
        <v>35</v>
      </c>
      <c r="E41" s="49">
        <v>14085240</v>
      </c>
      <c r="F41" s="49">
        <v>12753765</v>
      </c>
      <c r="G41" s="49">
        <v>12453765</v>
      </c>
      <c r="H41" s="49">
        <v>10864071</v>
      </c>
      <c r="I41" s="49">
        <v>10008302</v>
      </c>
      <c r="J41" s="49">
        <v>8979855</v>
      </c>
      <c r="K41" s="25">
        <v>8835037</v>
      </c>
      <c r="L41" s="26">
        <v>6558323</v>
      </c>
      <c r="M41" s="26">
        <v>6405966</v>
      </c>
      <c r="N41" s="26">
        <v>6138823</v>
      </c>
      <c r="O41" s="26">
        <v>5778823</v>
      </c>
      <c r="P41" s="26">
        <v>4375763</v>
      </c>
      <c r="Q41" s="26">
        <v>4340263</v>
      </c>
      <c r="R41" s="26">
        <v>4334263</v>
      </c>
      <c r="S41" s="26">
        <v>4334263</v>
      </c>
      <c r="T41" s="26">
        <v>3548872</v>
      </c>
      <c r="U41" s="26">
        <v>3348872</v>
      </c>
      <c r="V41" s="50"/>
      <c r="W41" s="49">
        <v>12453765</v>
      </c>
      <c r="X41" s="27">
        <v>8835037</v>
      </c>
      <c r="Y41" s="27">
        <v>5778823</v>
      </c>
      <c r="Z41" s="27">
        <v>4334263</v>
      </c>
      <c r="AA41" s="27">
        <v>2625163</v>
      </c>
      <c r="AB41" s="27">
        <v>1586552</v>
      </c>
      <c r="AC41" s="27">
        <v>562775</v>
      </c>
      <c r="AD41" s="72"/>
      <c r="AE41" s="8"/>
    </row>
    <row r="42" spans="2:31" ht="12" customHeight="1" x14ac:dyDescent="0.2">
      <c r="B42" s="73" t="s">
        <v>70</v>
      </c>
      <c r="C42" s="40"/>
      <c r="E42" s="24"/>
      <c r="F42" s="24"/>
      <c r="G42" s="24"/>
      <c r="H42" s="24"/>
      <c r="K42" s="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22"/>
      <c r="W42" s="27"/>
      <c r="X42" s="27"/>
      <c r="Y42" s="27"/>
      <c r="Z42" s="27"/>
      <c r="AA42" s="27"/>
      <c r="AB42" s="27"/>
      <c r="AC42" s="27"/>
    </row>
    <row r="43" spans="2:31" ht="12" customHeight="1" x14ac:dyDescent="0.2">
      <c r="B43" s="39" t="s">
        <v>71</v>
      </c>
      <c r="C43" s="40" t="s">
        <v>72</v>
      </c>
      <c r="E43" s="56" t="s">
        <v>39</v>
      </c>
      <c r="F43" s="56" t="s">
        <v>39</v>
      </c>
      <c r="G43" s="56" t="s">
        <v>39</v>
      </c>
      <c r="H43" s="56" t="s">
        <v>39</v>
      </c>
      <c r="I43" s="56" t="s">
        <v>39</v>
      </c>
      <c r="J43" s="56" t="s">
        <v>39</v>
      </c>
      <c r="K43" s="56" t="s">
        <v>39</v>
      </c>
      <c r="L43" s="57" t="s">
        <v>39</v>
      </c>
      <c r="M43" s="57" t="s">
        <v>39</v>
      </c>
      <c r="N43" s="57" t="s">
        <v>39</v>
      </c>
      <c r="O43" s="57" t="s">
        <v>39</v>
      </c>
      <c r="P43" s="57" t="s">
        <v>39</v>
      </c>
      <c r="Q43" s="57" t="s">
        <v>39</v>
      </c>
      <c r="R43" s="57" t="s">
        <v>39</v>
      </c>
      <c r="S43" s="57" t="s">
        <v>39</v>
      </c>
      <c r="T43" s="57" t="s">
        <v>39</v>
      </c>
      <c r="U43" s="57" t="s">
        <v>39</v>
      </c>
      <c r="V43" s="22"/>
      <c r="W43" s="27">
        <v>0</v>
      </c>
      <c r="X43" s="27">
        <v>0</v>
      </c>
      <c r="Y43" s="27">
        <v>96.632999999999996</v>
      </c>
      <c r="Z43" s="27">
        <v>248216.4</v>
      </c>
      <c r="AA43" s="27">
        <v>179974</v>
      </c>
      <c r="AB43" s="27">
        <v>91585.48</v>
      </c>
      <c r="AC43" s="27">
        <v>344364</v>
      </c>
    </row>
    <row r="44" spans="2:31" ht="12" customHeight="1" x14ac:dyDescent="0.2">
      <c r="B44" s="39" t="s">
        <v>73</v>
      </c>
      <c r="C44" s="40" t="s">
        <v>74</v>
      </c>
      <c r="E44" s="56" t="s">
        <v>39</v>
      </c>
      <c r="F44" s="56" t="s">
        <v>39</v>
      </c>
      <c r="G44" s="56" t="s">
        <v>39</v>
      </c>
      <c r="H44" s="56" t="s">
        <v>39</v>
      </c>
      <c r="I44" s="56" t="s">
        <v>39</v>
      </c>
      <c r="J44" s="56" t="s">
        <v>39</v>
      </c>
      <c r="K44" s="56" t="s">
        <v>39</v>
      </c>
      <c r="L44" s="57" t="s">
        <v>39</v>
      </c>
      <c r="M44" s="57" t="s">
        <v>39</v>
      </c>
      <c r="N44" s="57" t="s">
        <v>39</v>
      </c>
      <c r="O44" s="57" t="s">
        <v>39</v>
      </c>
      <c r="P44" s="57" t="s">
        <v>39</v>
      </c>
      <c r="Q44" s="57" t="s">
        <v>39</v>
      </c>
      <c r="R44" s="57" t="s">
        <v>39</v>
      </c>
      <c r="S44" s="57" t="s">
        <v>39</v>
      </c>
      <c r="T44" s="57" t="s">
        <v>39</v>
      </c>
      <c r="U44" s="57" t="s">
        <v>39</v>
      </c>
      <c r="V44" s="22"/>
      <c r="W44" s="63">
        <v>44076148.530000001</v>
      </c>
      <c r="X44" s="63">
        <v>11402428.720000001</v>
      </c>
      <c r="Y44" s="63">
        <v>17769106.920000002</v>
      </c>
      <c r="Z44" s="27">
        <v>98336287.299999997</v>
      </c>
      <c r="AA44" s="27">
        <v>237400397</v>
      </c>
      <c r="AB44" s="27">
        <v>255581088.83000001</v>
      </c>
      <c r="AC44" s="27">
        <v>449551738.13999999</v>
      </c>
    </row>
    <row r="45" spans="2:31" ht="12" customHeight="1" x14ac:dyDescent="0.2">
      <c r="B45" s="39" t="s">
        <v>75</v>
      </c>
      <c r="C45" s="40" t="s">
        <v>74</v>
      </c>
      <c r="E45" s="56" t="s">
        <v>39</v>
      </c>
      <c r="F45" s="56" t="s">
        <v>39</v>
      </c>
      <c r="G45" s="56" t="s">
        <v>39</v>
      </c>
      <c r="H45" s="56" t="s">
        <v>39</v>
      </c>
      <c r="I45" s="56" t="s">
        <v>39</v>
      </c>
      <c r="J45" s="56" t="s">
        <v>39</v>
      </c>
      <c r="K45" s="56" t="s">
        <v>39</v>
      </c>
      <c r="L45" s="57" t="s">
        <v>39</v>
      </c>
      <c r="M45" s="57" t="s">
        <v>39</v>
      </c>
      <c r="N45" s="57" t="s">
        <v>39</v>
      </c>
      <c r="O45" s="57" t="s">
        <v>39</v>
      </c>
      <c r="P45" s="57" t="s">
        <v>39</v>
      </c>
      <c r="Q45" s="57" t="s">
        <v>39</v>
      </c>
      <c r="R45" s="57" t="s">
        <v>39</v>
      </c>
      <c r="S45" s="57" t="s">
        <v>39</v>
      </c>
      <c r="T45" s="57" t="s">
        <v>39</v>
      </c>
      <c r="U45" s="57" t="s">
        <v>39</v>
      </c>
      <c r="V45" s="22"/>
      <c r="W45" s="27">
        <v>0</v>
      </c>
      <c r="X45" s="27">
        <v>0</v>
      </c>
      <c r="Y45" s="27">
        <v>0</v>
      </c>
      <c r="Z45" s="27">
        <v>71352483</v>
      </c>
      <c r="AA45" s="27">
        <v>102213921</v>
      </c>
      <c r="AB45" s="27">
        <v>5646664</v>
      </c>
      <c r="AC45" s="27" t="s">
        <v>58</v>
      </c>
    </row>
    <row r="46" spans="2:31" ht="12" customHeight="1" x14ac:dyDescent="0.2">
      <c r="B46" s="39" t="s">
        <v>76</v>
      </c>
      <c r="C46" s="40" t="s">
        <v>77</v>
      </c>
      <c r="E46" s="56" t="s">
        <v>39</v>
      </c>
      <c r="F46" s="56" t="s">
        <v>39</v>
      </c>
      <c r="G46" s="56" t="s">
        <v>39</v>
      </c>
      <c r="H46" s="56" t="s">
        <v>39</v>
      </c>
      <c r="I46" s="56" t="s">
        <v>39</v>
      </c>
      <c r="J46" s="56" t="s">
        <v>39</v>
      </c>
      <c r="K46" s="56" t="s">
        <v>39</v>
      </c>
      <c r="L46" s="57">
        <v>699693.53999999992</v>
      </c>
      <c r="M46" s="57" t="s">
        <v>39</v>
      </c>
      <c r="N46" s="57" t="s">
        <v>39</v>
      </c>
      <c r="O46" s="57" t="s">
        <v>39</v>
      </c>
      <c r="P46" s="57" t="s">
        <v>39</v>
      </c>
      <c r="Q46" s="57" t="s">
        <v>39</v>
      </c>
      <c r="R46" s="57" t="s">
        <v>39</v>
      </c>
      <c r="S46" s="57" t="s">
        <v>39</v>
      </c>
      <c r="T46" s="57" t="s">
        <v>39</v>
      </c>
      <c r="U46" s="57" t="s">
        <v>39</v>
      </c>
      <c r="V46" s="22"/>
      <c r="W46" s="27">
        <v>6177111.3600000003</v>
      </c>
      <c r="X46" s="27">
        <v>3916004.82</v>
      </c>
      <c r="Y46" s="27">
        <v>1139.8499999999999</v>
      </c>
      <c r="Z46" s="27">
        <v>4595348.45</v>
      </c>
      <c r="AA46" s="27">
        <v>4427342.3600000003</v>
      </c>
      <c r="AB46" s="27">
        <v>17281495.539999999</v>
      </c>
      <c r="AC46" s="27">
        <v>16487429.380000001</v>
      </c>
    </row>
    <row r="47" spans="2:31" ht="12" customHeight="1" x14ac:dyDescent="0.2">
      <c r="B47" s="39" t="s">
        <v>78</v>
      </c>
      <c r="C47" s="40" t="s">
        <v>77</v>
      </c>
      <c r="E47" s="56" t="s">
        <v>39</v>
      </c>
      <c r="F47" s="56" t="s">
        <v>39</v>
      </c>
      <c r="G47" s="56" t="s">
        <v>39</v>
      </c>
      <c r="H47" s="56" t="s">
        <v>39</v>
      </c>
      <c r="I47" s="56" t="s">
        <v>39</v>
      </c>
      <c r="J47" s="56" t="s">
        <v>39</v>
      </c>
      <c r="K47" s="56" t="s">
        <v>39</v>
      </c>
      <c r="L47" s="57">
        <v>232399.44</v>
      </c>
      <c r="M47" s="57" t="s">
        <v>39</v>
      </c>
      <c r="N47" s="57" t="s">
        <v>39</v>
      </c>
      <c r="O47" s="57" t="s">
        <v>39</v>
      </c>
      <c r="P47" s="57" t="s">
        <v>39</v>
      </c>
      <c r="Q47" s="57" t="s">
        <v>39</v>
      </c>
      <c r="R47" s="57" t="s">
        <v>39</v>
      </c>
      <c r="S47" s="57" t="s">
        <v>39</v>
      </c>
      <c r="T47" s="57" t="s">
        <v>39</v>
      </c>
      <c r="U47" s="57" t="s">
        <v>39</v>
      </c>
      <c r="V47" s="22"/>
      <c r="W47" s="27">
        <v>321840.82</v>
      </c>
      <c r="X47" s="27">
        <v>1138890.8500000001</v>
      </c>
      <c r="Y47" s="27">
        <v>323962.18</v>
      </c>
      <c r="Z47" s="27">
        <v>1318047.83</v>
      </c>
      <c r="AA47" s="27">
        <v>1095675.8700000001</v>
      </c>
      <c r="AB47" s="27">
        <v>2719532.3</v>
      </c>
      <c r="AC47" s="27">
        <v>51441663.780000001</v>
      </c>
    </row>
    <row r="48" spans="2:31" ht="12" customHeight="1" x14ac:dyDescent="0.2">
      <c r="B48" s="22" t="s">
        <v>79</v>
      </c>
      <c r="C48" s="40" t="s">
        <v>80</v>
      </c>
      <c r="E48" s="56" t="s">
        <v>39</v>
      </c>
      <c r="F48" s="56" t="s">
        <v>39</v>
      </c>
      <c r="G48" s="56" t="s">
        <v>39</v>
      </c>
      <c r="H48" s="56" t="s">
        <v>39</v>
      </c>
      <c r="I48" s="56" t="s">
        <v>39</v>
      </c>
      <c r="J48" s="56" t="s">
        <v>39</v>
      </c>
      <c r="K48" s="56" t="s">
        <v>39</v>
      </c>
      <c r="L48" s="57" t="s">
        <v>39</v>
      </c>
      <c r="M48" s="57" t="s">
        <v>39</v>
      </c>
      <c r="N48" s="57" t="s">
        <v>39</v>
      </c>
      <c r="O48" s="57" t="s">
        <v>39</v>
      </c>
      <c r="P48" s="57" t="s">
        <v>39</v>
      </c>
      <c r="Q48" s="57" t="s">
        <v>39</v>
      </c>
      <c r="R48" s="57" t="s">
        <v>39</v>
      </c>
      <c r="S48" s="57" t="s">
        <v>39</v>
      </c>
      <c r="T48" s="57" t="s">
        <v>39</v>
      </c>
      <c r="U48" s="57" t="s">
        <v>39</v>
      </c>
      <c r="V48" s="22"/>
      <c r="W48" s="27">
        <v>56.305</v>
      </c>
      <c r="X48" s="27">
        <v>212</v>
      </c>
      <c r="Y48" s="27">
        <v>0</v>
      </c>
      <c r="Z48" s="27">
        <v>620982</v>
      </c>
      <c r="AA48" s="27" t="s">
        <v>40</v>
      </c>
      <c r="AB48" s="27" t="s">
        <v>40</v>
      </c>
      <c r="AC48" s="27" t="s">
        <v>40</v>
      </c>
    </row>
    <row r="49" spans="2:29" ht="12" customHeight="1" x14ac:dyDescent="0.2">
      <c r="B49" s="22" t="s">
        <v>79</v>
      </c>
      <c r="C49" s="40" t="s">
        <v>32</v>
      </c>
      <c r="E49" s="56" t="s">
        <v>39</v>
      </c>
      <c r="F49" s="56" t="s">
        <v>39</v>
      </c>
      <c r="G49" s="56" t="s">
        <v>39</v>
      </c>
      <c r="H49" s="56" t="s">
        <v>39</v>
      </c>
      <c r="I49" s="56" t="s">
        <v>39</v>
      </c>
      <c r="J49" s="56" t="s">
        <v>39</v>
      </c>
      <c r="K49" s="56" t="s">
        <v>39</v>
      </c>
      <c r="L49" s="57" t="s">
        <v>39</v>
      </c>
      <c r="M49" s="57" t="s">
        <v>39</v>
      </c>
      <c r="N49" s="57" t="s">
        <v>39</v>
      </c>
      <c r="O49" s="57" t="s">
        <v>39</v>
      </c>
      <c r="P49" s="57" t="s">
        <v>39</v>
      </c>
      <c r="Q49" s="57" t="s">
        <v>39</v>
      </c>
      <c r="R49" s="57" t="s">
        <v>39</v>
      </c>
      <c r="S49" s="57" t="s">
        <v>39</v>
      </c>
      <c r="T49" s="57" t="s">
        <v>39</v>
      </c>
      <c r="U49" s="57" t="s">
        <v>39</v>
      </c>
      <c r="V49" s="22"/>
      <c r="W49" s="27">
        <v>909.32</v>
      </c>
      <c r="X49" s="27">
        <v>3.5</v>
      </c>
      <c r="Y49" s="27">
        <v>0</v>
      </c>
      <c r="Z49" s="27">
        <v>7954</v>
      </c>
      <c r="AA49" s="27" t="s">
        <v>40</v>
      </c>
      <c r="AB49" s="27" t="s">
        <v>40</v>
      </c>
      <c r="AC49" s="27" t="s">
        <v>40</v>
      </c>
    </row>
    <row r="50" spans="2:29" ht="12" customHeight="1" x14ac:dyDescent="0.35">
      <c r="W50" s="8"/>
    </row>
    <row r="51" spans="2:29" ht="12" customHeight="1" x14ac:dyDescent="0.35">
      <c r="B51" s="74" t="s">
        <v>81</v>
      </c>
      <c r="C51" s="75"/>
      <c r="D51" s="76"/>
      <c r="E51" s="76"/>
      <c r="F51" s="76"/>
      <c r="G51" s="76"/>
      <c r="H51" s="76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9"/>
      <c r="W51" s="80"/>
      <c r="X51" s="81"/>
      <c r="Y51" s="81"/>
      <c r="Z51" s="81"/>
      <c r="AA51" s="81"/>
      <c r="AB51" s="81"/>
      <c r="AC51" s="81"/>
    </row>
    <row r="52" spans="2:29" ht="12" customHeight="1" x14ac:dyDescent="0.35">
      <c r="B52" s="82" t="s">
        <v>82</v>
      </c>
    </row>
    <row r="53" spans="2:29" ht="12" customHeight="1" x14ac:dyDescent="0.35">
      <c r="B53" s="3" t="s">
        <v>83</v>
      </c>
      <c r="C53" s="83" t="s">
        <v>84</v>
      </c>
    </row>
    <row r="54" spans="2:29" ht="12" customHeight="1" x14ac:dyDescent="0.35">
      <c r="B54" s="3" t="s">
        <v>85</v>
      </c>
      <c r="C54" s="83" t="s">
        <v>86</v>
      </c>
    </row>
    <row r="55" spans="2:29" ht="12" customHeight="1" x14ac:dyDescent="0.35">
      <c r="B55" s="3" t="s">
        <v>87</v>
      </c>
      <c r="C55" s="83" t="s">
        <v>88</v>
      </c>
    </row>
    <row r="56" spans="2:29" ht="12" customHeight="1" x14ac:dyDescent="0.35">
      <c r="B56" s="3" t="s">
        <v>89</v>
      </c>
      <c r="C56" s="83" t="s">
        <v>90</v>
      </c>
    </row>
    <row r="57" spans="2:29" ht="12" customHeight="1" x14ac:dyDescent="0.35">
      <c r="B57" s="3" t="s">
        <v>91</v>
      </c>
      <c r="C57" s="83" t="s">
        <v>92</v>
      </c>
    </row>
    <row r="58" spans="2:29" ht="12" customHeight="1" x14ac:dyDescent="0.25">
      <c r="C58" s="84"/>
    </row>
    <row r="59" spans="2:29" ht="12" customHeight="1" x14ac:dyDescent="0.25">
      <c r="C59" s="84"/>
    </row>
  </sheetData>
  <mergeCells count="1">
    <mergeCell ref="E7:E8"/>
  </mergeCells>
  <hyperlinks>
    <hyperlink ref="C55" r:id="rId1" xr:uid="{A9BA1746-A217-45BE-863A-31493024B0D7}"/>
    <hyperlink ref="C56" r:id="rId2" xr:uid="{99DDD3B4-DB82-4D65-B068-4FA78D432039}"/>
    <hyperlink ref="C57" r:id="rId3" xr:uid="{8AC2DF89-DAE7-4D80-B8E7-DC1C1C775350}"/>
    <hyperlink ref="C54" r:id="rId4" xr:uid="{487CF1FC-2C3F-4E45-AEFD-0AA3B87A549B}"/>
    <hyperlink ref="C53" r:id="rId5" xr:uid="{6F0FDF25-2D19-4ED1-B76F-3429460E67DB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 - Man Power De Colombia Ltda</dc:creator>
  <cp:lastModifiedBy>Isabel Arias Ramirez</cp:lastModifiedBy>
  <dcterms:created xsi:type="dcterms:W3CDTF">2023-08-08T20:56:19Z</dcterms:created>
  <dcterms:modified xsi:type="dcterms:W3CDTF">2023-08-09T19:52:32Z</dcterms:modified>
</cp:coreProperties>
</file>